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2025 ELABORACION\CUARTO TRIMESTRE\NOTAS\INGRESOS DCG\"/>
    </mc:Choice>
  </mc:AlternateContent>
  <bookViews>
    <workbookView xWindow="0" yWindow="0" windowWidth="28740" windowHeight="12210"/>
  </bookViews>
  <sheets>
    <sheet name="EAID  " sheetId="1" r:id="rId1"/>
  </sheets>
  <externalReferences>
    <externalReference r:id="rId2"/>
    <externalReference r:id="rId3"/>
  </externalReferences>
  <definedNames>
    <definedName name="_xlnm._FilterDatabase" localSheetId="0" hidden="1">'EAID  '!$A$6:$D$497</definedName>
    <definedName name="_xlnm.Print_Area" localSheetId="0">'EAID  '!$B$1:$D$495</definedName>
    <definedName name="estadistica">[1]HISTÓRICO!$A$2:$BX$53</definedName>
    <definedName name="FromOrganiz_1">_xlfn.ANCHORARRAY([2]SFF!$F$4)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0">'EAID  '!$1:$7</definedName>
    <definedName name="tramites">[1]HISTÓRICO!$B$2:$BX$53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3" i="1"/>
  <c r="C19" i="1"/>
  <c r="C23" i="1"/>
  <c r="C29" i="1"/>
  <c r="C31" i="1"/>
  <c r="C38" i="1"/>
  <c r="C39" i="1"/>
  <c r="C40" i="1"/>
  <c r="C43" i="1"/>
  <c r="C51" i="1"/>
  <c r="C62" i="1"/>
  <c r="C82" i="1"/>
  <c r="C96" i="1"/>
  <c r="C99" i="1"/>
  <c r="C109" i="1"/>
  <c r="C126" i="1"/>
  <c r="C145" i="1"/>
  <c r="C154" i="1"/>
  <c r="C156" i="1"/>
  <c r="C159" i="1"/>
  <c r="C42" i="1" l="1"/>
  <c r="C22" i="1"/>
  <c r="C37" i="1"/>
  <c r="C494" i="1"/>
  <c r="C487" i="1"/>
  <c r="C470" i="1"/>
  <c r="C462" i="1"/>
  <c r="C460" i="1"/>
  <c r="C458" i="1"/>
  <c r="C455" i="1"/>
  <c r="C439" i="1"/>
  <c r="C436" i="1"/>
  <c r="C431" i="1"/>
  <c r="C425" i="1"/>
  <c r="C400" i="1"/>
  <c r="C397" i="1"/>
  <c r="C394" i="1"/>
  <c r="C391" i="1"/>
  <c r="C389" i="1"/>
  <c r="D388" i="1"/>
  <c r="C383" i="1"/>
  <c r="C381" i="1"/>
  <c r="C377" i="1"/>
  <c r="C374" i="1"/>
  <c r="C365" i="1"/>
  <c r="C361" i="1"/>
  <c r="C357" i="1"/>
  <c r="C337" i="1"/>
  <c r="C335" i="1"/>
  <c r="C333" i="1"/>
  <c r="C331" i="1"/>
  <c r="C328" i="1"/>
  <c r="C324" i="1"/>
  <c r="C315" i="1"/>
  <c r="C293" i="1"/>
  <c r="C291" i="1"/>
  <c r="C281" i="1"/>
  <c r="C278" i="1"/>
  <c r="C266" i="1"/>
  <c r="C244" i="1"/>
  <c r="C237" i="1"/>
  <c r="C219" i="1"/>
  <c r="C216" i="1"/>
  <c r="C10" i="1" l="1"/>
  <c r="C360" i="1"/>
  <c r="C50" i="1"/>
  <c r="C41" i="1"/>
  <c r="C302" i="1"/>
  <c r="D331" i="1"/>
  <c r="C364" i="1"/>
  <c r="C218" i="1"/>
  <c r="C323" i="1"/>
  <c r="C399" i="1"/>
  <c r="C376" i="1"/>
  <c r="C301" i="1" l="1"/>
  <c r="C49" i="1"/>
  <c r="C363" i="1"/>
  <c r="C300" i="1" l="1"/>
  <c r="C9" i="1" l="1"/>
  <c r="C8" i="1" l="1"/>
  <c r="D9" i="1" s="1"/>
  <c r="D393" i="1" l="1"/>
  <c r="D427" i="1"/>
  <c r="D416" i="1"/>
  <c r="D439" i="1"/>
  <c r="D395" i="1"/>
  <c r="D440" i="1"/>
  <c r="D358" i="1"/>
  <c r="D318" i="1"/>
  <c r="D276" i="1"/>
  <c r="D483" i="1"/>
  <c r="D332" i="1"/>
  <c r="D280" i="1"/>
  <c r="D28" i="1"/>
  <c r="D156" i="1"/>
  <c r="D128" i="1"/>
  <c r="D31" i="1"/>
  <c r="D36" i="1"/>
  <c r="D57" i="1"/>
  <c r="D99" i="1"/>
  <c r="D124" i="1"/>
  <c r="D270" i="1"/>
  <c r="D310" i="1"/>
  <c r="D334" i="1"/>
  <c r="D373" i="1"/>
  <c r="D241" i="1"/>
  <c r="D432" i="1"/>
  <c r="D69" i="1"/>
  <c r="D172" i="1"/>
  <c r="D160" i="1"/>
  <c r="D100" i="1"/>
  <c r="D282" i="1"/>
  <c r="D296" i="1"/>
  <c r="D263" i="1"/>
  <c r="D445" i="1"/>
  <c r="D85" i="1"/>
  <c r="D18" i="1"/>
  <c r="D50" i="1"/>
  <c r="D335" i="1"/>
  <c r="D264" i="1"/>
  <c r="D289" i="1"/>
  <c r="D442" i="1"/>
  <c r="D367" i="1"/>
  <c r="D153" i="1"/>
  <c r="D32" i="1"/>
  <c r="D59" i="1"/>
  <c r="D481" i="1"/>
  <c r="D437" i="1"/>
  <c r="D314" i="1"/>
  <c r="D336" i="1"/>
  <c r="D225" i="1"/>
  <c r="D70" i="1"/>
  <c r="D92" i="1"/>
  <c r="D166" i="1"/>
  <c r="D249" i="1"/>
  <c r="D352" i="1"/>
  <c r="D425" i="1"/>
  <c r="D137" i="1"/>
  <c r="D194" i="1"/>
  <c r="D478" i="1"/>
  <c r="D299" i="1"/>
  <c r="D399" i="1"/>
  <c r="D181" i="1"/>
  <c r="D21" i="1"/>
  <c r="D338" i="1"/>
  <c r="D257" i="1"/>
  <c r="D333" i="1"/>
  <c r="D131" i="1"/>
  <c r="D14" i="1"/>
  <c r="D227" i="1"/>
  <c r="D329" i="1"/>
  <c r="D454" i="1"/>
  <c r="D414" i="1"/>
  <c r="D349" i="1"/>
  <c r="D64" i="1"/>
  <c r="D144" i="1"/>
  <c r="D426" i="1"/>
  <c r="D328" i="1"/>
  <c r="D387" i="1"/>
  <c r="D243" i="1"/>
  <c r="D312" i="1"/>
  <c r="D460" i="1"/>
  <c r="D380" i="1"/>
  <c r="D175" i="1"/>
  <c r="D114" i="1"/>
  <c r="D168" i="1"/>
  <c r="D457" i="1"/>
  <c r="D326" i="1"/>
  <c r="D456" i="1"/>
  <c r="D428" i="1"/>
  <c r="D132" i="1"/>
  <c r="D75" i="1"/>
  <c r="D232" i="1"/>
  <c r="D247" i="1"/>
  <c r="D371" i="1"/>
  <c r="D308" i="1"/>
  <c r="D65" i="1"/>
  <c r="D119" i="1"/>
  <c r="D229" i="1"/>
  <c r="D480" i="1"/>
  <c r="D477" i="1"/>
  <c r="D30" i="1"/>
  <c r="D115" i="1"/>
  <c r="D170" i="1"/>
  <c r="D234" i="1"/>
  <c r="D383" i="1"/>
  <c r="D214" i="1"/>
  <c r="D161" i="1"/>
  <c r="D121" i="1"/>
  <c r="D491" i="1"/>
  <c r="D290" i="1"/>
  <c r="D254" i="1"/>
  <c r="D11" i="1"/>
  <c r="D188" i="1"/>
  <c r="D447" i="1"/>
  <c r="D364" i="1"/>
  <c r="D150" i="1"/>
  <c r="D53" i="1"/>
  <c r="D319" i="1"/>
  <c r="D417" i="1"/>
  <c r="D209" i="1"/>
  <c r="D203" i="1"/>
  <c r="D409" i="1"/>
  <c r="D396" i="1"/>
  <c r="D369" i="1"/>
  <c r="D223" i="1"/>
  <c r="D495" i="1"/>
  <c r="D210" i="1"/>
  <c r="D265" i="1"/>
  <c r="D294" i="1"/>
  <c r="D391" i="1"/>
  <c r="D43" i="1"/>
  <c r="D13" i="1"/>
  <c r="D151" i="1"/>
  <c r="D68" i="1"/>
  <c r="D117" i="1"/>
  <c r="D125" i="1"/>
  <c r="D164" i="1"/>
  <c r="D191" i="1"/>
  <c r="D355" i="1"/>
  <c r="D438" i="1"/>
  <c r="D337" i="1"/>
  <c r="D273" i="1"/>
  <c r="D311" i="1"/>
  <c r="D381" i="1"/>
  <c r="D63" i="1"/>
  <c r="D112" i="1"/>
  <c r="D192" i="1"/>
  <c r="D22" i="1"/>
  <c r="D242" i="1"/>
  <c r="D260" i="1"/>
  <c r="D301" i="1"/>
  <c r="D108" i="1"/>
  <c r="D179" i="1"/>
  <c r="D40" i="1"/>
  <c r="D325" i="1"/>
  <c r="D366" i="1"/>
  <c r="D304" i="1"/>
  <c r="D378" i="1"/>
  <c r="D235" i="1"/>
  <c r="D33" i="1"/>
  <c r="D51" i="1"/>
  <c r="D159" i="1"/>
  <c r="D251" i="1"/>
  <c r="D453" i="1"/>
  <c r="D468" i="1"/>
  <c r="D174" i="1"/>
  <c r="D74" i="1"/>
  <c r="D10" i="1"/>
  <c r="D330" i="1"/>
  <c r="D268" i="1"/>
  <c r="D392" i="1"/>
  <c r="D459" i="1"/>
  <c r="D198" i="1"/>
  <c r="D173" i="1"/>
  <c r="D102" i="1"/>
  <c r="D208" i="1"/>
  <c r="D269" i="1"/>
  <c r="D400" i="1"/>
  <c r="D87" i="1"/>
  <c r="D118" i="1"/>
  <c r="D167" i="1"/>
  <c r="D489" i="1"/>
  <c r="D401" i="1"/>
  <c r="D422" i="1"/>
  <c r="D255" i="1"/>
  <c r="D44" i="1"/>
  <c r="D41" i="1"/>
  <c r="D484" i="1"/>
  <c r="D465" i="1"/>
  <c r="D470" i="1"/>
  <c r="D219" i="1"/>
  <c r="D71" i="1"/>
  <c r="D93" i="1"/>
  <c r="D103" i="1"/>
  <c r="D386" i="1"/>
  <c r="D320" i="1"/>
  <c r="D201" i="1"/>
  <c r="D162" i="1"/>
  <c r="D466" i="1"/>
  <c r="D29" i="1"/>
  <c r="D274" i="1"/>
  <c r="D176" i="1"/>
  <c r="D266" i="1"/>
  <c r="D207" i="1"/>
  <c r="D342" i="1"/>
  <c r="D142" i="1"/>
  <c r="D302" i="1"/>
  <c r="D233" i="1"/>
  <c r="D246" i="1"/>
  <c r="D154" i="1"/>
  <c r="D420" i="1"/>
  <c r="D384" i="1"/>
  <c r="D89" i="1"/>
  <c r="D474" i="1"/>
  <c r="D411" i="1"/>
  <c r="D398" i="1"/>
  <c r="D35" i="1"/>
  <c r="D368" i="1"/>
  <c r="D206" i="1"/>
  <c r="D455" i="1"/>
  <c r="D261" i="1"/>
  <c r="D467" i="1"/>
  <c r="D487" i="1"/>
  <c r="D205" i="1"/>
  <c r="D262" i="1"/>
  <c r="D212" i="1"/>
  <c r="D256" i="1"/>
  <c r="D435" i="1"/>
  <c r="D476" i="1"/>
  <c r="D365" i="1"/>
  <c r="D86" i="1"/>
  <c r="D113" i="1"/>
  <c r="D196" i="1"/>
  <c r="D135" i="1"/>
  <c r="D184" i="1"/>
  <c r="D58" i="1"/>
  <c r="D165" i="1"/>
  <c r="D42" i="1"/>
  <c r="D462" i="1"/>
  <c r="D410" i="1"/>
  <c r="D404" i="1"/>
  <c r="D180" i="1"/>
  <c r="D193" i="1"/>
  <c r="D397" i="1"/>
  <c r="D356" i="1"/>
  <c r="D323" i="1"/>
  <c r="D107" i="1"/>
  <c r="D101" i="1"/>
  <c r="D238" i="1"/>
  <c r="D221" i="1"/>
  <c r="D353" i="1"/>
  <c r="D298" i="1"/>
  <c r="D152" i="1"/>
  <c r="D126" i="1"/>
  <c r="D370" i="1"/>
  <c r="D258" i="1"/>
  <c r="D244" i="1"/>
  <c r="D204" i="1"/>
  <c r="D96" i="1"/>
  <c r="D49" i="1"/>
  <c r="D385" i="1"/>
  <c r="D472" i="1"/>
  <c r="D448" i="1"/>
  <c r="D130" i="1"/>
  <c r="D357" i="1"/>
  <c r="D412" i="1"/>
  <c r="D424" i="1"/>
  <c r="D34" i="1"/>
  <c r="D60" i="1"/>
  <c r="D222" i="1"/>
  <c r="D88" i="1"/>
  <c r="D78" i="1"/>
  <c r="D292" i="1"/>
  <c r="D408" i="1"/>
  <c r="D343" i="1"/>
  <c r="D25" i="1"/>
  <c r="D158" i="1"/>
  <c r="D104" i="1"/>
  <c r="D379" i="1"/>
  <c r="D297" i="1"/>
  <c r="D226" i="1"/>
  <c r="D61" i="1"/>
  <c r="D15" i="1"/>
  <c r="D79" i="1"/>
  <c r="D346" i="1"/>
  <c r="D313" i="1"/>
  <c r="D490" i="1"/>
  <c r="D140" i="1"/>
  <c r="D146" i="1"/>
  <c r="D485" i="1"/>
  <c r="D390" i="1"/>
  <c r="D248" i="1"/>
  <c r="D46" i="1"/>
  <c r="D186" i="1"/>
  <c r="D475" i="1"/>
  <c r="D215" i="1"/>
  <c r="D199" i="1"/>
  <c r="D97" i="1"/>
  <c r="D19" i="1"/>
  <c r="D291" i="1"/>
  <c r="D295" i="1"/>
  <c r="D66" i="1"/>
  <c r="D479" i="1"/>
  <c r="D293" i="1"/>
  <c r="D354" i="1"/>
  <c r="D321" i="1"/>
  <c r="D136" i="1"/>
  <c r="D402" i="1"/>
  <c r="D300" i="1"/>
  <c r="D413" i="1"/>
  <c r="D359" i="1"/>
  <c r="D157" i="1"/>
  <c r="D37" i="1"/>
  <c r="D443" i="1"/>
  <c r="D237" i="1"/>
  <c r="D482" i="1"/>
  <c r="D141" i="1"/>
  <c r="D307" i="1"/>
  <c r="D441" i="1"/>
  <c r="D433" i="1"/>
  <c r="D45" i="1"/>
  <c r="D185" i="1"/>
  <c r="D324" i="1"/>
  <c r="D341" i="1"/>
  <c r="D418" i="1"/>
  <c r="D239" i="1"/>
  <c r="D94" i="1"/>
  <c r="D52" i="1"/>
  <c r="D444" i="1"/>
  <c r="D279" i="1"/>
  <c r="D284" i="1"/>
  <c r="D419" i="1"/>
  <c r="D138" i="1"/>
  <c r="D145" i="1"/>
  <c r="D340" i="1"/>
  <c r="D362" i="1"/>
  <c r="D272" i="1"/>
  <c r="D275" i="1"/>
  <c r="D73" i="1"/>
  <c r="D169" i="1"/>
  <c r="D461" i="1"/>
  <c r="D217" i="1"/>
  <c r="D430" i="1"/>
  <c r="D83" i="1"/>
  <c r="D109" i="1"/>
  <c r="D458" i="1"/>
  <c r="D389" i="1"/>
  <c r="D309" i="1"/>
  <c r="D105" i="1"/>
  <c r="D182" i="1"/>
  <c r="D394" i="1"/>
  <c r="D486" i="1"/>
  <c r="D220" i="1"/>
  <c r="D127" i="1"/>
  <c r="D16" i="1"/>
  <c r="D431" i="1"/>
  <c r="D252" i="1"/>
  <c r="D133" i="1"/>
  <c r="D54" i="1"/>
  <c r="D231" i="1"/>
  <c r="D23" i="1"/>
  <c r="D492" i="1"/>
  <c r="D80" i="1"/>
  <c r="D228" i="1"/>
  <c r="D347" i="1"/>
  <c r="D147" i="1"/>
  <c r="D406" i="1"/>
  <c r="D339" i="1"/>
  <c r="D278" i="1"/>
  <c r="D286" i="1"/>
  <c r="D62" i="1"/>
  <c r="D139" i="1"/>
  <c r="D240" i="1"/>
  <c r="D183" i="1"/>
  <c r="D434" i="1"/>
  <c r="D197" i="1"/>
  <c r="D17" i="1"/>
  <c r="D375" i="1"/>
  <c r="D344" i="1"/>
  <c r="D351" i="1"/>
  <c r="D177" i="1"/>
  <c r="D76" i="1"/>
  <c r="D469" i="1"/>
  <c r="D67" i="1"/>
  <c r="D98" i="1"/>
  <c r="D202" i="1"/>
  <c r="D111" i="1"/>
  <c r="D450" i="1"/>
  <c r="D163" i="1"/>
  <c r="D287" i="1"/>
  <c r="D48" i="1"/>
  <c r="D405" i="1"/>
  <c r="D429" i="1"/>
  <c r="D317" i="1"/>
  <c r="D38" i="1"/>
  <c r="D403" i="1"/>
  <c r="D436" i="1"/>
  <c r="D149" i="1"/>
  <c r="D211" i="1"/>
  <c r="D415" i="1"/>
  <c r="D106" i="1"/>
  <c r="D473" i="1"/>
  <c r="D122" i="1"/>
  <c r="D253" i="1"/>
  <c r="D372" i="1"/>
  <c r="D55" i="1"/>
  <c r="D250" i="1"/>
  <c r="D285" i="1"/>
  <c r="D361" i="1"/>
  <c r="D56" i="1"/>
  <c r="D423" i="1"/>
  <c r="D449" i="1"/>
  <c r="D95" i="1"/>
  <c r="D360" i="1"/>
  <c r="D421" i="1"/>
  <c r="D316" i="1"/>
  <c r="D129" i="1"/>
  <c r="D200" i="1"/>
  <c r="D407" i="1"/>
  <c r="D120" i="1"/>
  <c r="D327" i="1"/>
  <c r="D345" i="1"/>
  <c r="D187" i="1"/>
  <c r="D363" i="1"/>
  <c r="D20" i="1"/>
  <c r="D230" i="1"/>
  <c r="D24" i="1"/>
  <c r="D322" i="1"/>
  <c r="D81" i="1"/>
  <c r="D493" i="1"/>
  <c r="D148" i="1"/>
  <c r="D281" i="1"/>
  <c r="D348" i="1"/>
  <c r="D82" i="1"/>
  <c r="D218" i="1"/>
  <c r="D350" i="1"/>
  <c r="D216" i="1"/>
  <c r="D189" i="1"/>
  <c r="D12" i="1"/>
  <c r="D271" i="1"/>
  <c r="D494" i="1"/>
  <c r="D315" i="1"/>
  <c r="D463" i="1"/>
  <c r="D72" i="1"/>
  <c r="D195" i="1"/>
  <c r="D464" i="1"/>
  <c r="D116" i="1"/>
  <c r="D283" i="1"/>
  <c r="D236" i="1"/>
  <c r="D488" i="1"/>
  <c r="D376" i="1"/>
  <c r="D446" i="1"/>
  <c r="D178" i="1"/>
  <c r="D267" i="1"/>
  <c r="D374" i="1"/>
  <c r="D91" i="1"/>
  <c r="D224" i="1"/>
  <c r="D143" i="1"/>
  <c r="D259" i="1"/>
  <c r="D288" i="1"/>
  <c r="D77" i="1"/>
  <c r="D451" i="1"/>
  <c r="D26" i="1"/>
  <c r="D303" i="1"/>
  <c r="D84" i="1"/>
  <c r="D377" i="1"/>
  <c r="D213" i="1"/>
  <c r="D110" i="1"/>
  <c r="D306" i="1"/>
  <c r="D155" i="1"/>
  <c r="D277" i="1"/>
  <c r="D245" i="1"/>
  <c r="D123" i="1"/>
  <c r="D452" i="1"/>
  <c r="D190" i="1"/>
  <c r="D134" i="1"/>
  <c r="D39" i="1"/>
  <c r="D471" i="1"/>
  <c r="D47" i="1"/>
  <c r="D90" i="1"/>
  <c r="D305" i="1"/>
  <c r="D171" i="1"/>
  <c r="D382" i="1"/>
  <c r="D27" i="1"/>
</calcChain>
</file>

<file path=xl/sharedStrings.xml><?xml version="1.0" encoding="utf-8"?>
<sst xmlns="http://schemas.openxmlformats.org/spreadsheetml/2006/main" count="495" uniqueCount="487">
  <si>
    <t>GOBIERNO DEL ESTADO DE MICHOACAN DE OCAMPO</t>
  </si>
  <si>
    <t xml:space="preserve">  DEL 1o  DE ENERO AL 31 DE DICIEMBRE DEL AÑO 2025</t>
  </si>
  <si>
    <t>(Pesos)</t>
  </si>
  <si>
    <t>C O N C E P T O</t>
  </si>
  <si>
    <t xml:space="preserve"> INGRESO  DEVENGADO</t>
  </si>
  <si>
    <t>PORCENTAJE DE AVANCE DEL INGRESO DEVENGADO</t>
  </si>
  <si>
    <t>INGRESOS Y OTROS BENEFICIOS</t>
  </si>
  <si>
    <t>INGRESOS DE GESTIÓN</t>
  </si>
  <si>
    <t>IMPUESTOS</t>
  </si>
  <si>
    <t>IMPUESTOS SOBRE LOS INGRESOS</t>
  </si>
  <si>
    <t xml:space="preserve">IMPUESTO SOBRE LOTERIAS, RIFAS, SORTEOS Y CONCURSOS </t>
  </si>
  <si>
    <t xml:space="preserve">IMPUESTOS SOBRE LA PRODUCCIÓN, EL CONSUMO Y LAS TRANSACCIONES </t>
  </si>
  <si>
    <t xml:space="preserve">IMPUESTO SOBRE ENAJENACIÓN DE VEHÍCULOS DE MOTOR USADOS </t>
  </si>
  <si>
    <t xml:space="preserve">IMPUESTO SOBRE SERVICIOS DE HOSPEDAJE </t>
  </si>
  <si>
    <t>IMPUESTO A LA VENTA FINAL BEBIDAS  CON  CONTENIDO ALCOHÓLICO</t>
  </si>
  <si>
    <t>IMPUESTO A LA EROGACIÓN EN JUEGOS CON APUESTAS</t>
  </si>
  <si>
    <t>IMPUESTO A LOS PREMIOS GENERADOS EN JUEGOS CON APUESTAS</t>
  </si>
  <si>
    <t xml:space="preserve">IMPUESTOS SOBRE NÓMINA Y ASIMILABLES </t>
  </si>
  <si>
    <t xml:space="preserve">IMPUESTO SOBRE EROGACIONES POR REMUNERACIÓN AL TRABAJO PERSONAL, PRESTADO BAJO LA DIRECCIÓN Y DEPENDENCIA DE UN PATRÓN </t>
  </si>
  <si>
    <t>IMPUESTO SOBRE EROGACIONES POR REMUNERACIÓN AL TRABAJO PERSONAL, PRESTADO BAJO LA DIRECCIÓN Y DEPENDENCIA DE UN PATRÓN (EJERCICIOS ANTERIORES 2%)</t>
  </si>
  <si>
    <t xml:space="preserve">ACCESORIOS </t>
  </si>
  <si>
    <t xml:space="preserve">RECARGOS </t>
  </si>
  <si>
    <t>RECARGOS DE IMPUESTO SOBRE ENAJENACIÓN DE VEHÍCULOS MOTOR USADOS</t>
  </si>
  <si>
    <t>RECARGOS IMPUESTO SOBRE SERVICIO DE HOSPEDAJE</t>
  </si>
  <si>
    <t>RECARGOS POR PRORROGA O PAGO EN PARCIALIDADES</t>
  </si>
  <si>
    <t>RECARGOS POR VENTA FINAL DE BEBIDAS CON CONTENIDO ALCOHÓLICO</t>
  </si>
  <si>
    <t>RECARGOS DEL IMPUESTOS A LA EROGACIÓN EN JUEGOS CON APUESTAS</t>
  </si>
  <si>
    <t>MULTAS DE IMPUESTOS ESTATALES</t>
  </si>
  <si>
    <t>MULTAS IMPUESTO SOBRE ENAJENACIÓN DE VEHÍCULOS DE MOTOR USADOS</t>
  </si>
  <si>
    <t>ACTUALIZACIÓN DE IMPUESTOS ESTATALES</t>
  </si>
  <si>
    <t>ACTUALIZACIÓN IMPUESTO SOBRE ENAJENACIÓN DE VEHÍCULOS DE MOTOR USADOS</t>
  </si>
  <si>
    <t>ACTUALIZACIÓN IMPUESTO SOBRE SERVICIO DE HOSPEDAJE</t>
  </si>
  <si>
    <t>ACTUALIZACIÓN IMPUESTO SOBRE EROGACIÓN  POR REMUNERACIÓN AL TRABAJO  PERSONAL PRESTACIÓN 2%/NOMINA</t>
  </si>
  <si>
    <t>ACTUALIZACIÓN POR VENTA FINAL DE BEBIDA CON CONTENIDO ALCOHÓLICO</t>
  </si>
  <si>
    <t>ACTUALIZACIÓN DEL IMPUESTO A LA EROGACIONES EN JUEGOS CON APUESTAS</t>
  </si>
  <si>
    <t>INGRESOS NO COMPRENDIDOS EN LAS FRACCIONES DE LA LEY DE INGRESOS CAUSADOS EN EJERCICIOS FISCALES ANTERIORES PENDIENTES DE LIQUIDACIÓN O PAGO</t>
  </si>
  <si>
    <t xml:space="preserve">IMPUESTOS NO COMPRENDIDOS EN LAS FRACCIONES DE LA LEY DE INGRESOS CAUSADOS EN EJERCICIOS FISCALES ANTERIORES PENDIENTES DE LIQUIDACIÓN O PAGO DE TENENCIA Y USO DE VEHÍCULOS </t>
  </si>
  <si>
    <t xml:space="preserve">ACTUALIZACIÓN IMPUESTO SOBRE TENENCIA Y USO DE VEHÍCULOS </t>
  </si>
  <si>
    <t xml:space="preserve">RECARGOS IMPUESTO SOBRE TENENCIA Y USO DE VEHÍCULOS </t>
  </si>
  <si>
    <t>CONTRIBUCIONES DE MEJORAS</t>
  </si>
  <si>
    <t xml:space="preserve">DE APORTACIÓN POR MEJORAS </t>
  </si>
  <si>
    <t xml:space="preserve">APORTACIÓN DE MUNICIPIOS </t>
  </si>
  <si>
    <t>APORTACIÓN DE MUNICIPIOS PARA CONSTRUCCIÓN DE REDES DE AGUA</t>
  </si>
  <si>
    <t>ESTABLECIMIENTO MODULOS PRODUCCION  ALIMENTOS SANOS Y NUTRITIVOS</t>
  </si>
  <si>
    <t xml:space="preserve">APORTACIONES DE MUNICIPIO TRASLADO DE MAQUINARIA SCOP </t>
  </si>
  <si>
    <t>APORTACION DE MUNICIPIOS FORTAPAZ</t>
  </si>
  <si>
    <t>APORTACIÓN INSITITUTO ESTATAL DE ESTUDIOS SUPERIORES EN SEGURIDAD Y PROFESIONALIZACIÓN POLICIAL DEL ESTADO DE MICHOACAN CRECIMIENTO Y REMODELACIÓN</t>
  </si>
  <si>
    <t xml:space="preserve">DERECHOS POR PRESTACION DE SERVICIOS </t>
  </si>
  <si>
    <t>DERECHOS POR LA PRESTACION DE SERVICIOS ESTATALES</t>
  </si>
  <si>
    <t xml:space="preserve">POR SERVICIOS DE PROTECCIÓN AMBIENTAL Y DESARROLLO TERRITORIAL </t>
  </si>
  <si>
    <t>AUTORIZACIÓN DE FRACCIONAMIENTOS, CONDOMINIOS</t>
  </si>
  <si>
    <t>OTROS SERVICIOS URBANÍSTICOS Y DE ASENTAMIENTO HUMANO</t>
  </si>
  <si>
    <t>AUTORIZACION DE  SUBDIVICIONES Y FUSIONES</t>
  </si>
  <si>
    <t xml:space="preserve">POR DICTAMEN DE LICENCIAS DE APROVECHAMIENTOS DE MINERALES Y SUSTANCIAS NO RESERVADAS </t>
  </si>
  <si>
    <t>POR LA EXPEDICIÓN DE RESOLUCIONES CORRESPONDIENTES A LAS AUTORIZACIONES EN MATERIA DE IMPACTO, RIESGO Y DAÑO AMBIENTAL</t>
  </si>
  <si>
    <t>POR EL REGISTRO DE GENERADOR DE RESIDUOS DE MANEJO ESPECIAL, PERSONA FÍSICA O MORAL</t>
  </si>
  <si>
    <t>POR EL REGISTRO COMO GESTOR DE RESIDUOS DE MANEJO ESPECIA</t>
  </si>
  <si>
    <t>POR AUTORIZACIÓN DE PLANES DE MANEJO PARA RESIDUOS DE MANEJO ESPECIAL</t>
  </si>
  <si>
    <t>POR DICTAMEN DE EXPEDICIÓN DE ACTUALIZACIÓN DE LICENCIA AMBIENTAL ÚNICA</t>
  </si>
  <si>
    <t>POR LA VALIDACIÓN DE DICTÁMENES DE DAÑO AMBIENTAL</t>
  </si>
  <si>
    <t>SERVICIOS DE TRANSPORTE PÚBLICO</t>
  </si>
  <si>
    <t>PAGO ANUAL DE CONCESIONES</t>
  </si>
  <si>
    <t>RENOVACIÓN ANUAL DE CONCESIONES DE SERVICIO PÚBLICO</t>
  </si>
  <si>
    <t>REFRENDO ANUAL DE CALCOMANÍAS</t>
  </si>
  <si>
    <t>REPOSICIÓN DE TARJETAS DE CIRCULACIÓN</t>
  </si>
  <si>
    <t>CANJE GENERAL DE PLACAS</t>
  </si>
  <si>
    <t>DOTACIÓN Y REPOSICIÓN DE PLACAS</t>
  </si>
  <si>
    <t>POR LA EXPEDICIÓN DE CONCESIÓN, POR COPIAS CERTIFICADAS DE EXPEDIENTES</t>
  </si>
  <si>
    <t>EXPEDICIÓN DE PERMISOS EMERGENTES DE SERVICIO PÚBLICO</t>
  </si>
  <si>
    <t>EXPEDICIÓN, REPOSICIÓN Y RENOVACIÓN DEL TÍTULO DE CONCESIONES</t>
  </si>
  <si>
    <t>POR LA EXPEDICIÓN DE CONSTANCIAS QUE ACREDITEN EL USO VEHÍCULO</t>
  </si>
  <si>
    <t>POR BAJA DE VEHÍCULO DEL SERVICIO PÚBLICO, POR CAMBIO DE UNIDAD, POR ROBO O DESTRUCCIÓN</t>
  </si>
  <si>
    <t>TRANSFERENCIA DE CONCESIÓN DE TRANSPORTE PÚBLICO POR SUCESIÓN</t>
  </si>
  <si>
    <t>CAMBIO DE MODALIDAD DE CONCESIÓN DE TRANSPORTE PÚBLICO</t>
  </si>
  <si>
    <t>CAMBIO DE ADSCRIPCIÓN CLASIFICACIÓN DE LOCALIDADES</t>
  </si>
  <si>
    <t>PERMISO PARA SERVICIO DE TRANSPORTE ESCOLAR Y EMPRESAS</t>
  </si>
  <si>
    <t>PLATAFORMA INFORMÁTICA CONCESIÓN AUTOS DE ALQUILER</t>
  </si>
  <si>
    <t>ACREDITACIÓN DE CAPACITACIÓN, CERTIFICACIÓN Y ACTUALIZACIONES EN MATERIA DE MOVILIDAD Y SEGURIDAD VIAL</t>
  </si>
  <si>
    <t>POR SERVICIO DE TRANSPORTE PÚBLICO FRACCIÓN XII OTRO SERVICIO</t>
  </si>
  <si>
    <t>SERVICIOS DE TRANSPORTE PARTICULAR</t>
  </si>
  <si>
    <t>REFRENDO ANUAL DE CIRCULACIÓN</t>
  </si>
  <si>
    <t>REPOSICIÓN DE TARJETA DE CIRCULACIÓN</t>
  </si>
  <si>
    <t>PERMISOS DE CIRCULACIÓN</t>
  </si>
  <si>
    <t>SERVICIO POR BAJA DE PLACAS</t>
  </si>
  <si>
    <t>EXPEDICIÓN DE CERTIFICADO DE INTERÉS PARTICULAR</t>
  </si>
  <si>
    <t>POR REGISTRO DE BAJAS DE VEHÍCULOS AUTOMOTORES</t>
  </si>
  <si>
    <t>PLACAS PARA PERSONAS CON DISCAPACIDAD 50%</t>
  </si>
  <si>
    <t>REFRENDO ANUAL DE CIRCULACIÓN DE  PERSONAS CON DISCAPACIDAD 50%</t>
  </si>
  <si>
    <t xml:space="preserve">POR VALIDACIÓN DE PAGOS RELACIONADOS CON LA POSESIÓN DEL VEHÍCULO, CUANDO ÉSTE PROVENGA, DE OTRA ENTIDAD FEDERATIVA </t>
  </si>
  <si>
    <t>POR VALIDACIÓN DE PEDIMENTOS DE IMPORTACIÓN DE VEHÍCULOS DE PROCEDENCIA EXTRANJERA</t>
  </si>
  <si>
    <t>CONDONACION POR SERVICIO DE TRASPORTE PARTICULAR</t>
  </si>
  <si>
    <t xml:space="preserve">POR LA EXPEDICIÓN Y RENOVACIÓN DE LICENCIAS PARA CONDUCIR VEHÍCULOS AUTOMOTORES </t>
  </si>
  <si>
    <t xml:space="preserve">LICENCIAS PARA CONDUCIR </t>
  </si>
  <si>
    <t>PERMISOS PROVISIONALES PARA CONDUCIR</t>
  </si>
  <si>
    <t xml:space="preserve">POR SERVICIOS DE SEGURIDAD PRIVADA </t>
  </si>
  <si>
    <t>POR ESTUDIO Y POR LA REVALIDACIÓN ANUAL</t>
  </si>
  <si>
    <t>POR PRESTAR SERVICIOS DE TRASLADO DE BIENES Y VALORES</t>
  </si>
  <si>
    <t>POR EL ESTUDIO, EVALUACIÓN Y RECOMENDACIONES POR SOLICITUD DE CAMBIO O AMPLIACIÓN DE MODALIDAD DE SERVICIO</t>
  </si>
  <si>
    <t xml:space="preserve">POR EL ESTUDIO PARA DETERMINAR LA LEGALIDAD DE INSCRIBIR CADA ARMA DE FUEGO O CADA EQUIPO UTILIZADO  EN LA PRESTACIÓN DE LOS SERVICIOS </t>
  </si>
  <si>
    <t>POR EL ESTUDIO PARA DETERMINAR LA LEGALIDAD DE INSCRIBIR EN EL REGISTRO ESTATAL DE PRESTADORES DE SERVICIOS DE SEGURIDAD PRIVADA</t>
  </si>
  <si>
    <t>POR LA CONSULTA DE ANTECEDENTES POLICIALES EN EL REGISTRO ESTATAL DE PRESTADORES DE SERVICIOS DE SEGURIDAD PRIVADA</t>
  </si>
  <si>
    <t>POR LA EXPEDICIÓN O REPOSICIÓN DE CÉDULA DE IDENTIFICACIÓN A PERSONAL OPERATIVO</t>
  </si>
  <si>
    <t>POR PRESTAR LOS SERVICIOS DE LOCALIZACIÓN E INFORMACIÓN SOBRE PERSONAS FÍSICAS</t>
  </si>
  <si>
    <t>POR LA AUTORIZACIÓN PARA LA PRE STACIÓN DE SERVICIOS DE SEGURIDAD PRIVADA EN EL ESTADO DE MICHOA CÁN. EN SUS MODADLIDADES DE: SEGURIDAD Y PROTECCIÓN DE PERSONAS</t>
  </si>
  <si>
    <t>POR SERVICIOS DEL REGISTRO PÚBLICO DE LA PROPIEDAD RAÍZ Y DEL COMERCIO</t>
  </si>
  <si>
    <t xml:space="preserve">CERTIFICADOS Y CERTIFICACIONES (REGISTRO PÚBLICO DE LA PROPIEDAD) </t>
  </si>
  <si>
    <t xml:space="preserve">INSCRIPCIÓN DE DOCUMENTOS DE PROPIEDAD DE INMUEBLES </t>
  </si>
  <si>
    <t>REGISTRO DE PLANOS DE FRACCIONAMIENTOS, LOTIFICACIONES</t>
  </si>
  <si>
    <t>CANCELACIÓN DE INSCRIPCIÓN EN EL REGISTRO DE COMERCIO</t>
  </si>
  <si>
    <t>INSCRIPCIÓN EN EL REGISTRO DE COMERCIO</t>
  </si>
  <si>
    <t>INSCRIPCIÓN Y CANCELACIÓN DE GRAVÁMENES</t>
  </si>
  <si>
    <t>OTROS SERVICIOS DEL REGISTRO DE LA PROPIEDAD</t>
  </si>
  <si>
    <t>BÚSQUEDA POR SERVICIOS DE REGISTRO PÚBLICO DE LA PROPIEDAD</t>
  </si>
  <si>
    <t>POR REGISTRO DE OTROS ACTOS DEL REGISTRO  PÚBLICO DE LA PROPIEDAD</t>
  </si>
  <si>
    <t>POR REGISTRO  DEL REGIMEN DE PROPIEDAD CONDOMINIO</t>
  </si>
  <si>
    <t>POR REGISTRO DE SUBDIVISIONES</t>
  </si>
  <si>
    <t>POR REGISTRO DE USUFRUCTO VITALICIO Y NUDA PROPIEDAD</t>
  </si>
  <si>
    <t>POR RATIFICACION DE DOCUMENTOS Y FIRMAS</t>
  </si>
  <si>
    <t>POR INSCRIPCIOIN  DE FIDEICOMISOS</t>
  </si>
  <si>
    <t>POR INSCRICION  DEL REGISTRO PÚBLICO DE LA PROPIEDAD</t>
  </si>
  <si>
    <t>POR LA INSCRIPCIÓN DE DOCUMENTOS CONSTITUTIVOS DE ASOCIACIONES DE CARÁCTER CIVIL</t>
  </si>
  <si>
    <t>POR SERVICIOS DEL REGISTRO CIVIL</t>
  </si>
  <si>
    <t>LEVANTAMIENTO DE ACTAS DE REGISTRO DE  NACIMIENTO</t>
  </si>
  <si>
    <t>CELEBRACIÓN ACTAS DE CONTRATOS MATRIMONIALES</t>
  </si>
  <si>
    <t>INSCRIPCIONES</t>
  </si>
  <si>
    <t>POR LA EXPEDICIÓN DE CERTIFICADOS, COPIAS CERTIFICADAS O CONSTANCIAS DE LOS REGISTROS DE LOS ACTOS DEL ESTADO CIVIL DE LAS PERSONAS</t>
  </si>
  <si>
    <t>OTRAS TARIFAS</t>
  </si>
  <si>
    <t xml:space="preserve">BÚSQUEDA POR CERTIFICACIONES Y CONSTANCIAS DE OTROS DOCUMENTOS QUE LA DIRECCIÓN TENGA BAJO SU CUSTODIA Y OTROS SERVICIOS PRESTADOS </t>
  </si>
  <si>
    <t>LEVANTAMIENTO DE ACTAS DE DEFUNCIÓN</t>
  </si>
  <si>
    <t xml:space="preserve">POR LA INSCRIPCIÓN DEL REGISTRO Y ASENTAMIENTO DE ANOTACIONES MARGINALES AL REVERSO </t>
  </si>
  <si>
    <t xml:space="preserve">EXPEDICIÓN DE CERTIFICADOS, COPIAS CERTIFICADAS O CONSTANCIAS (URGENTES) </t>
  </si>
  <si>
    <t xml:space="preserve">LEVANTAMIENTO DE ACTAS DE RECONOCIMIENTO DE HIJOS, ANTE EL OFICIAL DEL REGISTRO CIVIL, DESPUÉS DE REGISTRADO EL NACIMIENTO </t>
  </si>
  <si>
    <t>RECONOCIMIENTO DE HIJOS, POR AVISO ADMINISTRATIVO DE OTRA ENTIDAD FEDERATIVA</t>
  </si>
  <si>
    <t>POR CADA AÑO ADICIONAL DE BÚSQUEDA</t>
  </si>
  <si>
    <t>EXPEDICIÓN DE OFICIO DE EXTEMPORANEIDAD EMITIDO POR LA DIRECCIÓN DEL REGISTRO CIVIL</t>
  </si>
  <si>
    <t>COPIA CERTIFICADA DE DOCUMENTOS QUE INTEGREN APÉNDICES DE LOS REGISTROS DE LOS ACTOS DEL ESTADO CIVIL DE LAS PERSONAS</t>
  </si>
  <si>
    <t>ANEXIÓN DE DATOS EN LAS INSCRIPCIONES DE LOS ACTOS DEL ESTADO CIVIL DE LAS PERSONAS REALIZADOS EN EL EXTRANJERO</t>
  </si>
  <si>
    <t>INSCRIPCIÓN DE DIVORCIO CELEBRADO ANTE NOTARIO PÚBLICO, (INCLUYE ANOTACIÓN EN ACTAS DE NACIMIENTO Y MATRIMONIO DE LOS DIVORCIADOS)</t>
  </si>
  <si>
    <t>OFICIO DE RÉGIMEN PATRIMONIAL</t>
  </si>
  <si>
    <t>POR SERVICIOS DEL ARCHIVO GENERAL DE NOTARIOS</t>
  </si>
  <si>
    <t>AVISO DE TESTAMENTO</t>
  </si>
  <si>
    <t>CERTIFICADO DE TESTAMENTO</t>
  </si>
  <si>
    <t>TESTIMONIOS DE ESCRITURAS</t>
  </si>
  <si>
    <t>COPIAS CERTIFICADAS (NOTARIAS)</t>
  </si>
  <si>
    <t>TESTAMENTO OLÓGRAFO</t>
  </si>
  <si>
    <t xml:space="preserve">REPORTE DE BÚSQUEDA EN EL REGISTRO NACIONAL DE AVISOS DE TESTAMENTO </t>
  </si>
  <si>
    <t>POR CADA HOJA CON FOLIO NOTARIAL EXCLUSIVA PARA NOTARIOS</t>
  </si>
  <si>
    <t>REVOCACION DE TESTAMENTO OLOGRAFICO</t>
  </si>
  <si>
    <t>POR SERVICIOS DE LA FIACALIA GENERAL ESTADO</t>
  </si>
  <si>
    <t>CERTIFICADOS MEDICOS</t>
  </si>
  <si>
    <t>POR SERVICIO QUE ESTABLECE LA LEY PRESTACIÓN SERVICIOS INMOBILIARIA</t>
  </si>
  <si>
    <t>POR SERVICIOS QUE ESTABLECE LA LEY PARA LA PRESTACIÓN DE SERVICIOS INMOBILIARIOS EN EL ESTADO DE MICHOACÁN</t>
  </si>
  <si>
    <t xml:space="preserve">REVALIDACIÓN DE LICENCIA PARA LA PRESTACIÓN DE SERVICIOS INMOBILIARIOS PROFESIONALES </t>
  </si>
  <si>
    <t>POR SERVICIOS DE EDUCACIÓN</t>
  </si>
  <si>
    <t>EXPEDICIÓN DE COPIAS CERTIFICADAS DE DOCUMENTOS</t>
  </si>
  <si>
    <t>REPOSICIÓN DE CONSTANCIAS O DUPLICADOS</t>
  </si>
  <si>
    <t>COMPULSA DE DOCUMENTOS, POR HOJA</t>
  </si>
  <si>
    <t>LEGALIZACIÓN DE FIRMAS</t>
  </si>
  <si>
    <t>POR CUALQUIER OTRA CERTIFICACIÓN O EXPEDICIÓN DE CONSTANCIAS</t>
  </si>
  <si>
    <t>REGISTRO DE COLEGIO DE PROFESIONISTAS</t>
  </si>
  <si>
    <t xml:space="preserve">REGISTRO DE ESTABLECIMIENTO EDUCATIVO LEGALMENTE AUTORIZADO PARA EXPEDIR TÍTULOS PROFESIONALES, DIPLOMAS DE ESPECIALIDAD O GRADOS ACADÉMICOS </t>
  </si>
  <si>
    <t>REGISTRO DE TÍTULO PROFESIONAL, DE DIPLOMA DE ESPECIALIDAD Y DE GRADO ACADÉMICO</t>
  </si>
  <si>
    <t>EXPEDICIÓN DE AUTORIZACIÓN DE UNA ESPECIALIDAD</t>
  </si>
  <si>
    <t>EN RELACIÓN CON ESTABLECIMIENTO EDUCATIVO</t>
  </si>
  <si>
    <t>EXPEDICIÓN DE DUPLICADO DE CÉDULA O DE AUTORIZACIÓN PARA EL EJERCICIO DE UNA ESPECIALIDAD</t>
  </si>
  <si>
    <t>EXPEDICIÓN DE CÉDULA PROFESIONAL CON EFECTOS DE PATENTE O DE CÉDULA DE GRADO ACADÉMICO</t>
  </si>
  <si>
    <t>EXPEDICIÓN DE AUTORIZACIÓN PROVISIONAL PARA EJERCER POR ESTAR EL TÍTULO PROFESIONAL EN TRÁMITE O PARA EJERCER COMO PASANTE</t>
  </si>
  <si>
    <t>CONSULTAS DE ARCHIVO</t>
  </si>
  <si>
    <t>CONSTANCIAS DE ANTECEDENTES PROFESIONALES</t>
  </si>
  <si>
    <t>RECONOCIMIENTO DE VALIDEZ OFICIAL ESTUDIOS DE TIPO SUPERIOR</t>
  </si>
  <si>
    <t>CAMBIOS A PLAN Y PROGRAMA DE ESTUDIO DE TIPO SUPERIOR</t>
  </si>
  <si>
    <t>CAMBIO O AMPLIACIÓN DE DOMINIO, O ESTABLECIMIENTO DE UN PLANTEL ADICIONAL, RESPECTO DE CADA PLAN DE ESTUDIOS CON RECONOCIMIENTO DE VALIDEZ OFICIAL</t>
  </si>
  <si>
    <t>POR SOLICITUD, ESTUDIO Y RESOLUCIÓN DEL TRÁMITE DE AUTORIZACIÓN PARA IMPARTIR EDUCACIÓN PREESCOLAR, PRIMARIA, SECUNDARIA, NORMAL</t>
  </si>
  <si>
    <t>EXÁMENES PROFESIONALES O DE GRADO DE TIPO SUPERIOR</t>
  </si>
  <si>
    <t>EXÁMENES PROFESIONALES O DE GRADO DE TIPO MEDIO SUPERIOR</t>
  </si>
  <si>
    <t>EXÁMENES A TÍTULO DE SUFICIENCIA DE EDUCACIÓN PRIMARIA</t>
  </si>
  <si>
    <t>EXÁMENES A TÍTULO DE SUFICIENCIA DE EDUCACIÓN SECUNDARIA Y DE EDUCACIÓN MEDIA SUPERIOR, POR MATERIA</t>
  </si>
  <si>
    <t>EXÁMENES A TÍTULO DE SUFICIENCIA DE TIPO SUPERIOR, POR MATERIA</t>
  </si>
  <si>
    <t>EXÁMENES EXTRAORDINARIOS POR MATERIA  DE EDUCACIÓN SECUNDARIA Y DE EDUCACIÓN MEDIA SUPERIOR</t>
  </si>
  <si>
    <t>EXÁMENES EXTRAORDINARIOS POR MATERIA DE TIPO SUPERIOR</t>
  </si>
  <si>
    <t>OTORGAMIENTO DE DIPLOMA TÍTULO O GRADO DE TIPO SUPERIOR</t>
  </si>
  <si>
    <t>DE EDUCACIÓN SECUNDARIA Y DE EDUCACIÓN MEDIA SUPERIOR</t>
  </si>
  <si>
    <t>EXPEDICIÓN DE DUPLICADO DE CERTIFICADOS DE EDUCACIÓN BÁSICA Y DE EDUCACIÓN MEDIA SUPERIOR</t>
  </si>
  <si>
    <t>EXPEDICIÓN DE DUPLICADO DE CERTIFICADOS  DE EDUCACIÓN DE TIPO SUPERIOR</t>
  </si>
  <si>
    <t>POR SOLICITUD DE REVALIDACIÓN DE ESTUDIOS DE EDUCACIÓN BÁSICA</t>
  </si>
  <si>
    <t>POR SOLICITUD DE REVALIDACIÓN DE ESTUDIOS DE EDUCACIÓN MEDIA-SUPERIOR</t>
  </si>
  <si>
    <t>POR SOLICITUD DE REVALIDACIÓN DE ESTUDIOS  DE EDUCACIÓN SUPERIOR</t>
  </si>
  <si>
    <t>REVISIÓN DE CERTIFICADOS DE ESTUDIOS, DE EDUCACIÓN BÁSICA Y MEDIA-SUPERIOR</t>
  </si>
  <si>
    <t>POR SOLICITUD DE EQUIVALENCIA DE ESTUDIOS  DE EDUCACION  BÁSICA</t>
  </si>
  <si>
    <t>POR SOLICITUD DE EQUIVALENCIA DE ESTUDIOS DE EDUCACIÓN MEDIA-SUPERIOR</t>
  </si>
  <si>
    <t>POR SOLICITUD DE EQUIVALENCIA DE ESTUDIOS DE EDUCACIÓN SUPERIOR</t>
  </si>
  <si>
    <t>INSPECCIÓN Y VIGILANCIA DE ESTABLECIMIENTOS EDUCATIVOS PARTICULARES, POR ALUMNO INSCRITO, DE EDUCACIÓN SECUNDARIA</t>
  </si>
  <si>
    <t>INSPECCIÓN Y VIGILANCIA DE ESTABLECIMIENTOS EDUCATIVOS PARTICULARES, POR ALUMNO INSCRITO, DE EDUCACIÓN PRIMARIA</t>
  </si>
  <si>
    <t>CONSULTAS O CONSTANCIAS DE ARCHIVO</t>
  </si>
  <si>
    <t>POR AUTORIZACIÓN DE PROFESIONES REGISTRO DE CERTIFICADOS DE PROFESIONALES</t>
  </si>
  <si>
    <t>REGISTRO DE DIPLOMAS DE INSTITUCIONES DE EDUCACIÓN SUPERIOR (LES), COLEGIOS Y ASOCIACIONES</t>
  </si>
  <si>
    <t>REGISTRO DE DIPLOMAS Y CONSTANCIAS</t>
  </si>
  <si>
    <t>POR AUTORIZACIÓN, DE PROFESIONES, REEXPEDICIÓN DE AUTORIZACIONES TEMPORALES DE PRÁCTICOS</t>
  </si>
  <si>
    <t>POR AUTORIZACIÓN, DE PROFESIONES, RENOVACIÓN DE PRÁCTICAS</t>
  </si>
  <si>
    <t>POR OTROS SERVICIOS DE EDUCACION CENTROS ESTUDIO CAPACITACION TRABAJO</t>
  </si>
  <si>
    <t>POR OTROS SERVICIOS DE EDUCACIÓN, REGISTRO DE DIPLOMAS</t>
  </si>
  <si>
    <t>POR OTROS SERVICIOS DE EDUCACIÓN, EXPEDICIÓN DE DUPLICADO DE CERTIFICADOS DE TERMINACIÓN DE ESTUDIOS</t>
  </si>
  <si>
    <t>POR OTROS SERVICIOS DE EDUCACIÓN, CONSTANCIAS DE ESTUDIOS DE NIVEL PRIMARIA</t>
  </si>
  <si>
    <t>POR OTROS SERVICIOS DE EDUCACIÓN, COTEJO</t>
  </si>
  <si>
    <t>POR OTROS SERVICIOS DE EDUCACIÓN, LEGALIZACIÓN</t>
  </si>
  <si>
    <t>POR LA VENTA DE PAPELERÍA OFICIAL DE LA SECRETARÍA DE EDUCACIÓN, EXPEDIENTE ACADÉMICO</t>
  </si>
  <si>
    <t>POR LA VENTA DE PAPELERÍA OFICIAL DE LA SECRETARÍA DE EDUCACIÓN, TARJETAS KARDEX</t>
  </si>
  <si>
    <t>POR AUT, REGIS PROGR EDU CONTINUA A PROFESIONISTAS</t>
  </si>
  <si>
    <t>OTROS SERV EDU REG CONST  ASISTENCIA PROG EDU CONT</t>
  </si>
  <si>
    <t>OTROS SERVICIOS</t>
  </si>
  <si>
    <t>POR LA EXPEDICIÓN DE CERTIFICADOS DE NO INHABILITACIÓN</t>
  </si>
  <si>
    <t>OTROS DERECHOS ESTATALES Y MUNICIPALES</t>
  </si>
  <si>
    <t>SERVICIOS DE PROTECCIÓN CIVIL</t>
  </si>
  <si>
    <t>CUANDO SE SOLICITE SERVICIOS DE SUPERVISIÓN, APOYO Y VIGILANCIA POR PARTE DE LA COORDINACIÓN, DURANTE EL DESARROLLO EN LOS EVENTOS.</t>
  </si>
  <si>
    <t>POR EL SERVICIO DE REGISTRO DE CONSULTORES EN MATERIA DE PROTECCIÓN CIVIL</t>
  </si>
  <si>
    <t>POR LA RENOVACIÓN ANUAL DE REGISTRO DE CONSULTORES EN MATERIA DE PROTECCIÓN CIVIL</t>
  </si>
  <si>
    <t xml:space="preserve">POR EL REGISTRO DE CAPACITADORES EN MATERIA DE PROTECCIÓN CIVIL </t>
  </si>
  <si>
    <t>POR LA EXPEDICIÓN DE DICTÁMENES DE NO RIESGO</t>
  </si>
  <si>
    <t>POR LA EXPEDICIÓN DE DICTÁMENES DE FACTIBILIDAD PARA LA CONSTRUCCIÓN DE GASERAS, ESTACIONES DE CARBURACIÓN Y ESTACIONES DE SERVICIO DE GASOLINERAS</t>
  </si>
  <si>
    <t>POR LA EXPEDICIÓN DE DICTÁMENES U OFICIOS DE FACTIBILIDAD PARA LA CONSTRUCCIÓN DE FRACCIONAMIENTOS, CENTROS COMERCIALES Y EDIFICIOS</t>
  </si>
  <si>
    <t>POR LA ELABORACIÓN DE ESTUDIOS DE RIESGO Y VULNERABILIDAD EN MATERIA DE PROTECCIÓN CIVIL</t>
  </si>
  <si>
    <t xml:space="preserve">POR RENOVACIÓN ANUAL DEL REGISTRO DE CAPACITADORES EN MATERIA DE PROTECCIÓN CIVIL </t>
  </si>
  <si>
    <t xml:space="preserve">POR EXPEDICIÓN DE CONSTANCIA DE CUMPLIMIENTO DE LA NORMA EN MATERIA DE RIESGO </t>
  </si>
  <si>
    <t>POR EL SERVICIO DE CAPACITACIÓN EN MATERIA DE PROTECCIÓN CIVIL AL SECTOR PRIVADO, CON DURACIÓN DE MÁS DE 4 HORAS, HASTA 8 HORAS MÁXIMO</t>
  </si>
  <si>
    <t>POR SERVICIO DE CAPACIDAD EN MATERIA DE PROTECCIÓN CIVIL 8 HORAS</t>
  </si>
  <si>
    <t>POR LA VISITA DE INSPECCIÓN Y VERIFICACIÓN AL ESTABLECIMIENTO Y/O INSTALACIÓN</t>
  </si>
  <si>
    <t xml:space="preserve"> POR LA CERTIFICACION DE LIBROS BITACORAS</t>
  </si>
  <si>
    <t>POR LA EVALUACIÓN DE SIMULACRO A ESTABLECIMIENTO Y/O INSTALACIÓN</t>
  </si>
  <si>
    <t>POR LA REALIZACIÓN DE TRÁMITES PARA OBTENCIÓN REGISTRO</t>
  </si>
  <si>
    <t>POR SERVICIO DE EVALUACIÓN DE PROGRAMA ESPECÍFICO DE PROTECCIÓN CIVIL</t>
  </si>
  <si>
    <t>SERVICIOS DE TRANSITO</t>
  </si>
  <si>
    <t>CERTIFICADO DE NO INFRACCIÓN</t>
  </si>
  <si>
    <t>PERMISO PARA CIRCULAR CON CARGA SOBRESALIENTE</t>
  </si>
  <si>
    <t>PERMISO PARA CIRCULAR CON ADITAMENTOS (POLARIZADO)</t>
  </si>
  <si>
    <t xml:space="preserve">APLICACIÓN DE EXAMEN DE CONOCIMIENTOS PARA LA OBTENCIÓN DE LA LICENCIA DE CONDUCIR  </t>
  </si>
  <si>
    <t>APLICACIÓN DE EXAMEN MÉDICO PARA LA OBTENCIÓN O RENOVACIÓN DE LICENCIA DE CONDUCIR</t>
  </si>
  <si>
    <t>CERTIFICACIÓN DE CONVENIO DE HECHO DE TRÁNSITO</t>
  </si>
  <si>
    <t>SERVICIOS DE CATASTRO</t>
  </si>
  <si>
    <t>EXPEDICIÓN DE PLANOS CATASTRALES</t>
  </si>
  <si>
    <t>LEVANTAMIENTOS TOPOGRÁFICOS</t>
  </si>
  <si>
    <t>DETERMINACIÓN UBICACIÓN FÍSICA DE LOS PREDIOS</t>
  </si>
  <si>
    <t>ELABORACIÓN DE AVALÚOS</t>
  </si>
  <si>
    <t>INSPECCIONES OCULARES DE PREDIOS URBANOS Y RÚSTICOS PARA VERIFICAR INFORMACIÓN CATASTRAL</t>
  </si>
  <si>
    <t>REESTRUCTURACIÓN DE CUENTAS CATASTRALES</t>
  </si>
  <si>
    <t>DESGLOSE DE PREDIOS Y VALUACIÓN CORRESPONDIENTE</t>
  </si>
  <si>
    <t xml:space="preserve">POR INSCRIPCIÓN O REGISTRO DE PREDIOS IGNORADOS </t>
  </si>
  <si>
    <t>POR AUTORIZACIÓN E INSCRIPCIÓN DE PERITOS VALUADORES DE BIENES INMUEBLES</t>
  </si>
  <si>
    <t>CERTIFICACIONES CATASTRALES Y CERTIFICACIONES CATASTRALES ELECTRÓNICAS</t>
  </si>
  <si>
    <t>POR INFORMACIÓN RESPECTO DE LA UBICACIÓN DE PREDIOS EN CARTOGRAFÍA</t>
  </si>
  <si>
    <t>EXPEDICIÓN DE DUPLICADOS DE DOCUMENTOS CATASTRALES</t>
  </si>
  <si>
    <t>MODIFICACIÓN DE DATOS ADMINISTRATIVOS CATASTRALES</t>
  </si>
  <si>
    <t>CÉDULA DE ACTUALIZACIÓN DE PREDIOS RÚSTICOS</t>
  </si>
  <si>
    <t>REVISIÓN DE AVISO (TRASLADO DOMINIO PREDIO RÚSTICO)</t>
  </si>
  <si>
    <t>REVISIÓN DE AVISO Y/O CANCELACIÓN (TRASLADO DE DOMINIO POR PREDIO RÚSTICO)</t>
  </si>
  <si>
    <t>AVISO ACLARATORIO DE PREDIO RÚSTICO O URBANO</t>
  </si>
  <si>
    <t>LEVANTAMIENTOS AERO FOTOGRAMÉTRICOS Y OTROS SERVICIOS DE ALTA PRECISIÓN</t>
  </si>
  <si>
    <t>POR LA UBICACIÓN CARTOGRÁFICA PARA LA ASIGNACIÓN CORRECTA DE CLAVE CATASTRAL</t>
  </si>
  <si>
    <t>UBICACIÓN CARTOGRÁFICA POR CAMBIO DE LOCALIDAD</t>
  </si>
  <si>
    <t xml:space="preserve">POR SERVICIOS OFICIALES DIVERSOS </t>
  </si>
  <si>
    <t xml:space="preserve">LEGALIZACIÓN DE TÍTULOS, PLANES DE ESTUDIO Y CERTIFICADOS </t>
  </si>
  <si>
    <t>POR CADA COPIA CERTIFICADA, POR REPOSICIÓN DE DOCUMENTOS DE LAS DIFERENTES DEPENDENCIAS OFICIALES POR LA REPRODUCCIÓN DE INFORMACIÓN</t>
  </si>
  <si>
    <t>OTROS SERVICIOS OFICIALES DIVERSOS</t>
  </si>
  <si>
    <t>LEGALIZACIÓN DE PLANES DE ESTUDIO EXPEDIDOS POR LA UNIVERSIDAD MICHOACANA A ESTUDIANTES EXTRANJEROS</t>
  </si>
  <si>
    <t>LEGALIZACIÓN DE CERTIFICADOS DE ESTUDIO, BOLETAS DE CALIFICACIONES, CONSTANCIAS DE ESTUDIO, ACTAS DE ESTADO CIVIL, EXHORTOS, FIRMAS DE FEDATARIOS Y FUNCIONARIOS PÚBLICOS Y OTROS DOCUMENTOS OFICIALES</t>
  </si>
  <si>
    <t>APOSTILLAS DE TÍTULOS PROFESIONALES Y OTROS DOCUMENTOS EN PERGAMINO</t>
  </si>
  <si>
    <t>APOSTILLAS DE PLANES DE ESTUDIOS</t>
  </si>
  <si>
    <t>APOSTILLAS DE CERTIFICADOS DE ESTUDIO, ACTAS DEL REGISTRO CIVIL, EXHORTOS, FIRMAS DE FEDATARIOS Y FUNCIONARIOS PÚBLICOS Y OTROS DOCUMENTOS OFICIALES</t>
  </si>
  <si>
    <t>POR CADA CERTIFICACIÓN DE EXPEDIENTES A CARGO DE DIFERENTES DEPENDENCIAS</t>
  </si>
  <si>
    <t>REPRODUCCION INFORMES POR PARTE DEPENDENCAS COORDINADAS Y ENTES DEL PODER EJECUTIVO</t>
  </si>
  <si>
    <t>DERECHOS POR SERVICIOS OFICIALES DIVERSOS ENVIADOS DOMICILIO O CORREO</t>
  </si>
  <si>
    <t>SUBSIDIOS DERECHOS PRESTACIÓN DE SERVICIOS</t>
  </si>
  <si>
    <t>SUB 50% EN RENOVACION LICENCIAS C/IRREGULARIDADES</t>
  </si>
  <si>
    <t>SUBSIDIO 10% EN EL PAGO REFRENDO FRACCIÓN II INCISOS A B C D Y E ARTÍCULO 20</t>
  </si>
  <si>
    <t>POR LA INSCRIPCIÓN O RENOVACIÓN AL PADRÓN DE CONTRATISTAS</t>
  </si>
  <si>
    <t>PERMISO PARA CONSTRUIR O MODIFICAR ACCESOS, CRUZAMIENTOS E INSTALACIONES MARGINALES EN EL DERECHO DE VÍA DE CAMINOS Y PUENTES ESTATALES</t>
  </si>
  <si>
    <t>PERMISO PARA CONSTRUIR O ADMINISTRAR, EN SU CASO, PARADORES EN VÍAS DE COMUNICACIÓN TERRESTRES</t>
  </si>
  <si>
    <t>PERMISO PARA INSTALAR ANUNCIOS Y SEÑALES PUBLICITARIAS, DE INFORMACIÓN O COMUNICACIÓN</t>
  </si>
  <si>
    <t>PERMISO PARA CONSTRUIR, MODIFICAR O AMPLIAR OBRAS ASENTADAS EN EL DERECHO DE VÍA DE CAMINOS Y PUENTES ESTATALES</t>
  </si>
  <si>
    <t>CONSTANCIA DE VERIFICACIÓN DE JURISDICCIÓN DE DERECHO DE VÍA EN TRÁMITES JUDICIALES PARA SUPLIR TÍTULO DE DOMINIO, DELIMITACIÓN Y RECTIFICACIÓN DE MEDIDAS</t>
  </si>
  <si>
    <t>REVISIÓN DE PLANOS Y SUPERVISIÓN DE OBRA LOS PERMISOS PARA CONSTRUIR O MODIFICAR ACCESOS, EN EL DERECHO DE VÍA DE CAMINOS Y PUENTES ESTATALES</t>
  </si>
  <si>
    <t>AUTORIZACIÓN PARA CAMBIO LEYENDA O FIGURA EN ANUNCIO</t>
  </si>
  <si>
    <t>INSCRIPCIÓN REGISTRO ÚNICO VEHÍCULOS EXTRANJEROS</t>
  </si>
  <si>
    <t>DIVERSOS DERECHOS</t>
  </si>
  <si>
    <t>DIVERSOS DERECHOS (EXÁMENES DE CERTIFICACIÓN)</t>
  </si>
  <si>
    <t>ACCESORIOS</t>
  </si>
  <si>
    <t>RECARGOS</t>
  </si>
  <si>
    <t>CONDONACIÓN DE RECARGOS POR RENOVACION O REFRENDO ANUAL DE CONCESIONES DE SERVICIO PÚBLICO DE AUTOTRANSPORTE URBANO Y FORANEO AL 100% POR EL BUEN FIN</t>
  </si>
  <si>
    <t>CONDONACIÓN DE RECARGOS REFRENDO ANUAL DE CALCOMANÍAS  SERVICIO PÚBLICO AL 100% POR EL BUEN FIN</t>
  </si>
  <si>
    <t>CONDONACIÓN DE RECARGOS POR REFRENDO MOTOCICLETA</t>
  </si>
  <si>
    <t>ACTUALIZACIÓN DERECHOS</t>
  </si>
  <si>
    <t>CONDONACIONES ACCESORIOS DERECHOS</t>
  </si>
  <si>
    <t>PRODUCTOS</t>
  </si>
  <si>
    <t>PRODUCTOS DE TIPO CORRIENTE</t>
  </si>
  <si>
    <t>OTROS PRODUCTOS DE TIPO CORRIENTE</t>
  </si>
  <si>
    <t>VENTA DE PUBLICACIONES PERIÓDICO OFICIAL Y OTRAS PUBLICACIONES OFICIALES</t>
  </si>
  <si>
    <t>SUMINISTRO DE CALCOMANÍAS U HOLOGRAMAS Y CERTIFICADOS PARA VERIFICACIÓN VEHICULAR DE EMISIÓN DE CONTAMINANTES</t>
  </si>
  <si>
    <t>DIVIDENDOS POR UTILIDADES DE EMPRESAS DE  PARTICIPACIONES ESTATALES</t>
  </si>
  <si>
    <t>VENTA DE IMPRESOS Y PAPELES OFICIALES</t>
  </si>
  <si>
    <t>OTROS PRODUCTOS</t>
  </si>
  <si>
    <t>RENDIMIENTOS E INTERESES DE CAPITAL Y VALORES ESTATAL</t>
  </si>
  <si>
    <t>RENDIMIENTOS DE INGRESOS DE FUENTES LOCALES</t>
  </si>
  <si>
    <t>RENDIMIENTOS DE APORTACIONES MUNICIPALES</t>
  </si>
  <si>
    <t>RENDIMIENTOS DE APORTACIÓN DE BENEFICIARIOS</t>
  </si>
  <si>
    <t>RENDIMIENTOS DE INGRESOS LOCALES ETIQUETADOS</t>
  </si>
  <si>
    <t>RENDIMIENTOS 3 MILLAR OBRAS, 7 MILLAR ELABORACION/PRY Y 5 MILL INSP/VIG</t>
  </si>
  <si>
    <t>RENDIMIENTOS E INTERESES DE CAPITAL Y VALORES FEDERAL</t>
  </si>
  <si>
    <t>RENDIMIENTOS FONDO GENERAL DE PARTICIPACIONES</t>
  </si>
  <si>
    <t>RENDIMIENTOS FONDO DE FOMENTO MUNICIPAL</t>
  </si>
  <si>
    <t>RENDIMIENTOS INCENTIVOS DE COORDINACIÓN</t>
  </si>
  <si>
    <t>RENDIMIENTOS FONE GASTOS DE OPERACIÓN</t>
  </si>
  <si>
    <t>REND FND APORT ALIMENTACIÓN ASISTENCIA SOCIAL</t>
  </si>
  <si>
    <t>RENDIMIENTOS FONDO APORTACIONES FORTALECIMIENTO ENTIDES FEDERATIVAS</t>
  </si>
  <si>
    <t>RENDIMIENTOS FINANCIAMIENTO Y/O EMPRÉSTITO</t>
  </si>
  <si>
    <t>RENDIMIENTOS EMPRÉSTITO CORTO PLAZO 1,150 MDP</t>
  </si>
  <si>
    <t>APROVECHAMIENTOS</t>
  </si>
  <si>
    <t>MULTAS</t>
  </si>
  <si>
    <t xml:space="preserve">MULTAS POR INFRACCIONES SEÑALADAS EN LA LEY DE TRÁNSITO Y VIALIDAD DEL ESTADO DE MICHOACÁN DE OCAMPO Y SU REGLAMENTO </t>
  </si>
  <si>
    <t xml:space="preserve">MULTAS POR INFRACCIONES SEÑALADAS EN LA LEY DE COMUNICACIONES Y TRANSPORTES DEL ESTADO Y SU REGLAMENTO </t>
  </si>
  <si>
    <t>MULTAS POR INFRACCIONES A OTRAS DISPOSICIONES ESTATALES FISCALES Y NO FISCALES</t>
  </si>
  <si>
    <t>FISCALES Y NO FISCALES</t>
  </si>
  <si>
    <t xml:space="preserve">INDEMNIZACIONES DE CHEQUES DEVUELTOS POR INSTITUCIONES BANCARIAS </t>
  </si>
  <si>
    <t>FIANZAS EFECTIVAS A FAVOR DEL ERARIO</t>
  </si>
  <si>
    <t>REINTEGROS</t>
  </si>
  <si>
    <t xml:space="preserve">REINTEGROS POR RESPONSABILIDADES </t>
  </si>
  <si>
    <t>APROVECHAMIENTO PROVENIENTE DE OBRA PUBLICA</t>
  </si>
  <si>
    <t>APORTACIÓN COBAEM TUS HIJOS NO ESTÁN SOLOS ESTAMOS CUIDANDO</t>
  </si>
  <si>
    <t xml:space="preserve">OTROS APROVECHAMIENTOS </t>
  </si>
  <si>
    <t>RECARGOS DE APROVECHAMIENTOS</t>
  </si>
  <si>
    <t xml:space="preserve">INCENTIVOS POR ADMINISTRACIÓN DE IMPUESTOS MUNICIPALES COORDINADOS </t>
  </si>
  <si>
    <t>RECUPERACION PATRIMONIAL FIDEICOMITENTE LIQUIDACION FIDEICOMISOS</t>
  </si>
  <si>
    <t>RECUPERACIÓN PRIMAS DE SEGURO SINIESTROS DE VEHÍCULOS</t>
  </si>
  <si>
    <t>ARRENDAMIENTO Y EXPLOTACIÓN DE BIENES MUEBLES</t>
  </si>
  <si>
    <t>ARRENDAMIENTO Y EXPLOTACIÓN DE BIENES INMUEBLES</t>
  </si>
  <si>
    <t xml:space="preserve">RETRIBUCIÓN SANTANDER </t>
  </si>
  <si>
    <t>BECAS TERNIUM 2023</t>
  </si>
  <si>
    <t>ARRENDAMIENTO DEL FESTIVAL DE MICHOACÁN 2024</t>
  </si>
  <si>
    <t>DONATIVOS, SUBSIDIOS E INDEMNIZACIONES</t>
  </si>
  <si>
    <t>RECUPERACIÓN DE COSTOS DE BASES Y LICITACIONES</t>
  </si>
  <si>
    <t>RECUPERACIÓN DE COSTOS DE CONCURSOS DE OBRAS</t>
  </si>
  <si>
    <t>CUOTAS DE RECUPERACIÓN CENTROS DE COMERCIALIZACIÓN</t>
  </si>
  <si>
    <t>INSCRIPCIONES A TALLERES CULTURALES EN LA CASA DE CULTURA</t>
  </si>
  <si>
    <t>ENAJENACION DE BIENES SECTOR CENTRAL DEPRECIADOS</t>
  </si>
  <si>
    <t>OTROS APROVECHAMIENTOS</t>
  </si>
  <si>
    <t>COPIA SIMPLE</t>
  </si>
  <si>
    <t>COPIA CERTIFICADA</t>
  </si>
  <si>
    <t>CUOTA POR ADJUDICACION DIRECTA</t>
  </si>
  <si>
    <t>FIDEICOMISO  DE IMPULSO Y DESARROLLO PARA EL ESTADO</t>
  </si>
  <si>
    <t>APROVECHAMIENTOS PATRIMONIALES</t>
  </si>
  <si>
    <t>RECUPERACIÓN DE PATRIMONIO FIDEICOMITIDO POR LIQUIDACIÓN DE FIDEICOMISOS</t>
  </si>
  <si>
    <t xml:space="preserve">ENAJENACIÓN DE BIENES MUEBLES E INMUEBLES </t>
  </si>
  <si>
    <t>INGRESO POR VENTA DE BIENES Y SERVICIOS</t>
  </si>
  <si>
    <t>SERVICIOS DE ORGANISMOS DESCENTRALIZADOS</t>
  </si>
  <si>
    <t>VENTA DE ENERGÍA ELÉCTRICA</t>
  </si>
  <si>
    <t>PARTICIPACIONES, APORTACIONES, CONVENIOS, INCENTIVOS</t>
  </si>
  <si>
    <t>PARTICIPACIONES Y OTRAS PARTICIPACIONES</t>
  </si>
  <si>
    <t>PARTICIPACIONES EN RECURSOS FEDERALES</t>
  </si>
  <si>
    <t xml:space="preserve">FONDO GENERAL DE PARTICIPACIONES </t>
  </si>
  <si>
    <t xml:space="preserve">FONDO DE FOMENTO MUNICIPAL </t>
  </si>
  <si>
    <t>PARTICIPACIÓN DEL 100% DEL IMPUESTO SOBRE LA RENTA PAGADO A LA SHCP, CONFORME A LO DISPUESTO POR EL ARTÍCULO 3-B DE LA LEY DE COORDINACIÓN FISCAL</t>
  </si>
  <si>
    <t xml:space="preserve">FONDO DE COMPENSACIÓN POR INCREMENTO EN EXENCIÓN DEL IMPUESTO SOBRE AUTOMÓVILES NUEVOS </t>
  </si>
  <si>
    <t xml:space="preserve">IMPUESTO ESPECIAL SOBRE PRODUCCIÓN Y SERVICIOS </t>
  </si>
  <si>
    <t xml:space="preserve">INCENTIVOS POR LA ADMINISTRACIÓN DEL IMPUESTO SOBRE AUTOMÓVILES NUEVOS </t>
  </si>
  <si>
    <t xml:space="preserve">FONDO DE FISCALIZACIÓN Y RECAUDACIÓN </t>
  </si>
  <si>
    <t>IMPUESTO ESPECIAL SOBRE PRODUCCIÓN Y SERVICIOS SOBRE LA VENTA DE GASOLINAS Y DIÉSEL</t>
  </si>
  <si>
    <t>OTRAS PARTICIPACIONES</t>
  </si>
  <si>
    <t xml:space="preserve">DERECHOS DE PEAJE  (CAPUFE) </t>
  </si>
  <si>
    <t>APORTACIONES</t>
  </si>
  <si>
    <t xml:space="preserve">PARA LA NÓMINA EDUCATIVA Y GASTO OPERATIVO </t>
  </si>
  <si>
    <t>SERVICIOS PERSONALES</t>
  </si>
  <si>
    <t>OTROS GASTOS CORRIENTES</t>
  </si>
  <si>
    <t>GASTOS DE OPERACIÓN</t>
  </si>
  <si>
    <t>PARA LA NÓMINA DE SALUD</t>
  </si>
  <si>
    <t>FONDO DE APORTACIONES PARA LOS SERVICIOS DE SALUD  (FASSA)</t>
  </si>
  <si>
    <t>DE APORTACIONES MÚLTIPLES</t>
  </si>
  <si>
    <t>PARA ALIMENTACIÓN Y ASISTENCIA SOCIAL</t>
  </si>
  <si>
    <t>PARA INFRAESTRUCTURA DE EDUCACIÓN BÁSICA</t>
  </si>
  <si>
    <t>PARA INFRAESTRUCTURA DE EDUCACIÓN MEDIA SUPERIOR</t>
  </si>
  <si>
    <t>PARA INFRAESTRUCTURA DE EDUCACIÓN SUPERIOR</t>
  </si>
  <si>
    <t>REMANENTES FAM</t>
  </si>
  <si>
    <t>APORTACIONES FEDERALES PARA EDUCACIÓN TECNOLÓGICA Y DE ADULTOS</t>
  </si>
  <si>
    <t>EDUCACIÓN TECNOLÓGICA</t>
  </si>
  <si>
    <t>APORTACIONES DE FORTALECIMIENTO</t>
  </si>
  <si>
    <t>FONDO DE APORTACIONES PARA LA SEGURIDAD PÚBLICA DE LOS ESTADOS Y DEL DF (FASP)</t>
  </si>
  <si>
    <t>FONDO DE APORTACIONES PARA EL FORTALECIMIENTO DE LAS ENTIDADES FEDERATIVAS  (FAFEF)</t>
  </si>
  <si>
    <t>APORTACIONES PARA LA INFRESTRUCTURA SOCIAL</t>
  </si>
  <si>
    <t>PARA LA INFRAESTRUCTURA SOCIAL MUNICIPAL</t>
  </si>
  <si>
    <t xml:space="preserve">PARA LA INFRAESTRUCTURA SOCIAL ESTATAL </t>
  </si>
  <si>
    <t>FONDO DE APORTACIONES PARA EL FORTALECIMIENTO DE LOS MUNICIPIOS Y DE LAS DEMARCACIONES TERRITORIALES DEL DISTRITO FEDERAL  (FORTAMUN)</t>
  </si>
  <si>
    <t>PARA EL FORTALECIMIENTO DE LOS MUNICIPIOS</t>
  </si>
  <si>
    <t>CONVENIOS</t>
  </si>
  <si>
    <t>TRANSFERENCIAS FEDERALES POR CONVENIO EN MATERIA DE EDUCACION</t>
  </si>
  <si>
    <t>COLEGIO DE BACHILLERES DEL ESTADO DE MICHOACÁN</t>
  </si>
  <si>
    <t>COLEGIO DE ESTUDIOS CIENTÍFICOS Y TECNOLÓGICOS DEL ESTADO DE MICHOACÁN</t>
  </si>
  <si>
    <t>INSTITUTO DE CAPACITACIÓN PARA EL TRABAJO DEL ESTADO DE MICHOACÁN</t>
  </si>
  <si>
    <t xml:space="preserve">UNIVERSIDAD DE LA CIÉNEGA DEL ESTADO DE MICHOACÁN </t>
  </si>
  <si>
    <t>UNIVERSIDAD INTERCULTURAL INDÍGENA DEL ESTADO DE MICHOACÁN</t>
  </si>
  <si>
    <t>UNIVERSIDAD MICHOACANA DE SAN NICOLÁS DE HIDALGO (SUBSIDIO FEDERAL)</t>
  </si>
  <si>
    <t>UNIVERSIDAD POLITÉCNICA DE URUAPAN</t>
  </si>
  <si>
    <t>UNIVERSIDAD TECNOLÓGICA DE MORELIA</t>
  </si>
  <si>
    <t>APOYO FINANCIERO TELEBACHILLERATO COMUNITARIO</t>
  </si>
  <si>
    <t>UNIVERSIDAD POLITÉCNICA DE LÁZARO CÁRDENAS</t>
  </si>
  <si>
    <t>UNIVERSIDAD TECNOLÓGICA DE ORIENTE</t>
  </si>
  <si>
    <t xml:space="preserve">APOYO PARA LA LÍNEA DE ACCIÓN DE ACTIVACIÓN FÍSICA "PONTE PILA" </t>
  </si>
  <si>
    <t>PROGRAMA DESARROLLO PROFESIONAL DOCENTE, TIPO SUPERIOR</t>
  </si>
  <si>
    <t>PROGRAMA NACIONAL DE INGLES</t>
  </si>
  <si>
    <t>PROGRAMA EXPANSIÓN DE LA EDUCACIÓN INICIAL S312</t>
  </si>
  <si>
    <t>PROGRAMA DE FORTALECIMIENTO DE LOS SERVICIOS DE EDUCACIÓN ESPECIAL (S295)</t>
  </si>
  <si>
    <t>FORTALECIMIENTO A LA EXCELENCIA EDUCATIVA</t>
  </si>
  <si>
    <t>PROGRAMA DESARROLLO PROFESIONAL DOCENTE TIPO SUPERIOR UCEM</t>
  </si>
  <si>
    <t>APOYO EXTRAORDINARIO UMSNH</t>
  </si>
  <si>
    <t>PROGRAMA PARA EL DESARROLLO PROFESIONAL DOCENTE PARA EDUCACIÓN BÁSICA SEE</t>
  </si>
  <si>
    <t>DESARROLLO PROF DOCENTE (CONSOLIDACION) UIIM</t>
  </si>
  <si>
    <t>PROG EXP DE LA EDU MEDIA SUP/SUP (U079) IT</t>
  </si>
  <si>
    <t>APOYO FINANCIERO EXTRAORDINARIO NO REGULARIZABLE DEL PROGRAMA PRESUPUESTARIO U080, APOYOS A CENTROS Y ORGANIZACIONES DE EDUCACIÓN CORRESPONDIENTE A LA QUINCENA 06-24</t>
  </si>
  <si>
    <t>APOYO COMPLEMENTARIO PARA CUBRIR LA QUINCENA 24 Y LA PRESTACION DENOMINADA "AGUINALDO" PRIMERA Y SEGUNDA PARTE DEL EJERCICIO FISCAL 2025, APOYOS A CENTROS Y ORGANIZACIONES DE EDUCACION</t>
  </si>
  <si>
    <t>TRANSFERENCIAS FEDERALES POR CONVENIO EN MATERIA DE SALUD</t>
  </si>
  <si>
    <t>PROG FORTALECIMIENTO A LA ATENCION MEDICA</t>
  </si>
  <si>
    <t>CRESCA-CONADIC</t>
  </si>
  <si>
    <t>PROGRAMA IMSS BIENESTAR PRESTACIÓN GRATUITA</t>
  </si>
  <si>
    <t xml:space="preserve">COMISION FEDERAL PARA LA PROTECCION CONTRA RIESGOS SANITARIOS (COFEPRIS) </t>
  </si>
  <si>
    <t>GOBIERNO DE  MICHOACAN/CONVENIO SANAS</t>
  </si>
  <si>
    <t>TRANSFERENCIAS FEDERALES POR CONVENIO EN MATERIA HIDRÁULICA</t>
  </si>
  <si>
    <t>REHABILITACION DE DISTRITOS DE RIEGO</t>
  </si>
  <si>
    <t>EQUIPAMIENTO DE DISTRITOS DE RIEGO</t>
  </si>
  <si>
    <t>TECNIFICACION DE DISTRITOS DE RIEGO</t>
  </si>
  <si>
    <t>PROAGUA</t>
  </si>
  <si>
    <t>TRANSFERENCIAS FEDERALES POR CONVENIO EN MATERIA DE DESARROLLO URBANO</t>
  </si>
  <si>
    <t>PROGRAMA NACIONAL RECONSTRUCCION TEMPLO NTRA SRA DE LA ASUNCION</t>
  </si>
  <si>
    <t>CONSERV TORRE TEMPLO DE CAPUCHINAS CENTRO MORELIA</t>
  </si>
  <si>
    <t>TRANSFERENCIAS FEDERALES POR CONVENIO EN MATERIA ATENCIÓN</t>
  </si>
  <si>
    <t>COMISION DE BUSQUEDA DE PERSONAS DEL ESTADO DE MICHOACAN</t>
  </si>
  <si>
    <t>CENTRO EXTERNO DE ATENCIÒN</t>
  </si>
  <si>
    <t>PROYECTO REFUGIO ERENDIRA 2023</t>
  </si>
  <si>
    <t>PROGRAMA DE ATENCIÒN INTEGRAL PARA EL BIENESTAR DE LAS MUJERES (PAIBIM)</t>
  </si>
  <si>
    <t>MUJERES/AVGM/MICH/003</t>
  </si>
  <si>
    <t>PROGRAMA DE APOYO PARA REFUGIOS ESPECIALIZADOS PARA MUJERES VÍCTIMAS DE VIOLENCIA DE GENERO, SUS HIJAS E HIJOS PARA EL EJERCICIO FISCAL 2025 CON NUMERO R-2025-040</t>
  </si>
  <si>
    <t>PROGRAMA DE APOYO PARA REFUGIOS ESPECIALIZADOS PARA MUJERES VÍCTIMAS DE VIOLENCIA DE GENERO, SUS HIJAS E HIJOS PARA EL EJERCICIO FISCAL 2025 CON NUMERO DE FOLIO C-2025-023</t>
  </si>
  <si>
    <t>CENTRO EXTERNO ATENCIÓN URUAPAN MICHOACÁN</t>
  </si>
  <si>
    <t>REFUGIOS PROTECCION INTEGRAL MUJERES PARA URUAPAN</t>
  </si>
  <si>
    <t>PARA EL FORTALECIMIENTO PARA LA ATENCIÓN A LAS NIÑAS, NIÑOS Y ADOLESCENTS EN RIESGO , EN EL MUNICIPIO DE MORELIA.</t>
  </si>
  <si>
    <t>FORTALECIMIENTO DEL CENTRO DE JUSTICIA PARA LAS MUJERES EN ZAMORA 2025</t>
  </si>
  <si>
    <t>CENTRO DE ASISTENCIA SOCIAL PARA NIÑAS, NIÑOS Y ADOLESCENTES MIGRANTES NO ACOMPAÑADOS 2025</t>
  </si>
  <si>
    <t>FORTALECIMIENTO PARA LA ATENCIÓN DE NIÑAS, NIÑOS Y ADOLESCENTES, EN EL CENTRO DE ASISTENCIA INFANTIL COMUNITARIO (CAI PROTEGIENDO CORAZONES EN EL MUNICIPIO DE TINGUINDIN MICHOACÁN, 2025.)</t>
  </si>
  <si>
    <t xml:space="preserve">ATENCIÓN A PERSONAS CON DISCAPACIDAD, ADQUISICIÓN Y DONACIÓN DE SILLAS DE RUEDAS PARA PERSONAS CON DISCAPACIDAD DEL ESTADO DE MICHOACÁN </t>
  </si>
  <si>
    <t>ATENCIÓN A PERSONAS CON DISCAPACIDAD, EQUIPAMIENTO PARA CREE, CRI Y UBR DEL ESTADO DE MICHOACÁN</t>
  </si>
  <si>
    <t>TRANSFERENCIAS FEDERALES POR CONVENIO EN MATERIA DE SEGURIDAD PUBLICA</t>
  </si>
  <si>
    <t xml:space="preserve">FONDO PARA EL FORTALECIMIENTO DE LAS INSTITUCIONES DE SEGURIDAD PUBLICA (FOFISP) </t>
  </si>
  <si>
    <t>SOCORRO DE LEY</t>
  </si>
  <si>
    <t>TRANSFERENCIAS FEDERALES POR CONVENIO EN MATERIA DE DESARROLLO DE REGION</t>
  </si>
  <si>
    <t>APOYO A INSTITUCIONES ESTATALES DE CULTURA</t>
  </si>
  <si>
    <t>TRANSFERENCIAS FEDERALES POR CONVENIO EN MATERIA DE ARMONIZACION</t>
  </si>
  <si>
    <t xml:space="preserve"> ARMONIZACION CONTABLE</t>
  </si>
  <si>
    <t>TRANSFERENCIAS FEDERALES POR CONVENIO EN MATERIA DE DIVERSA MATERIA</t>
  </si>
  <si>
    <t>PROGRAMA DE REGISTRO E IDENTIFICACIÓN DE  POBLACIÓN  FORTA REGISTRO  CIVIL</t>
  </si>
  <si>
    <t xml:space="preserve">PROYECTO EJECUTIVO DE MODERNIZACIÓN INTEGRAL (PEMI) DEL GOBIERNO DEL ESTADO DE MICHOACAN DE OCAMPO </t>
  </si>
  <si>
    <t>PROGRAMA DE APOYOS PARA EL DESARROLLO FORESTAL SUSTENTABLE CONAFOR</t>
  </si>
  <si>
    <t>PROGRAMA DE APOYO A LAS CULTURAS MUNICIPALES Y COMUNITARIAS (PACMYC) 2025</t>
  </si>
  <si>
    <t>PROYECTO CULTURAL "FESTIVAL DE PIREKUAS Y DANZAS"</t>
  </si>
  <si>
    <t>UNIVERSIDAD MICHOACANA DE SAN NICOLÁS DE HIDALGO EN CONJUNTA INTERVENSION DE LA SECRETARIA DE FINANZAS Y ADMINISTRACION</t>
  </si>
  <si>
    <t xml:space="preserve">INCENTIVOS DERIVADOS DE LA COLABORACIÓN FISCAL </t>
  </si>
  <si>
    <t xml:space="preserve"> INCENTIVOS POR MULTAS FISCALES FEDERALES </t>
  </si>
  <si>
    <t>INCENTIVO DE CINCO AL MILLAR</t>
  </si>
  <si>
    <t>INCENTIVOS POR LA ADMINISTRACIÓN ISR POR ENAJENACIÓN DE INMUEBLES</t>
  </si>
  <si>
    <t>ISR ENAJENACIÓN TERRENOS Y CONSTITUCIÓN ARTICULO 126</t>
  </si>
  <si>
    <t>INCENTIVOS POR LA ADMINISTRACIÓN DE MULTAS FEDERALES NO FISCAL</t>
  </si>
  <si>
    <t>INCENTIVOS POR LA ADMINSTRACION ZONA FEDERAL MARÍTIMO TERRESTRE</t>
  </si>
  <si>
    <t>INCENTIVOS POR COMPENSACIÓN REPECOS Y RÉGIMEN INTERMEDIOS</t>
  </si>
  <si>
    <t>INCENTIVOS POR ACTOS DE FISCALIZACIÓN CONCURRENTE DE  CONTRIBUCIONES IVA</t>
  </si>
  <si>
    <t>INCENTIVOS POR ACTOS DE FISCALIZACIÓN CONCURRENTE CONTRIBUCIONES ISR</t>
  </si>
  <si>
    <t>INCENTIVOS POR VIGILANCIA DEL CUMPLIMIENTO OBLIGACIONES FISCALES IEPS</t>
  </si>
  <si>
    <t>INCENTIVOS POR ACTOS DE FISCALIZACIÓN CONCURRENTE IVA</t>
  </si>
  <si>
    <t>INCENTIVOS POR ACTOS DE FISCALIZACIÓN CONCURRENTE ISR</t>
  </si>
  <si>
    <t>INCENTIVOS POR ACTOS DE FISCALIZACIÓN CONCURRENTE IEPS</t>
  </si>
  <si>
    <t>INCENTIVOS POR ACTOS DE FISCALIZACIÓN CUMPLIMIENTO DE  OBLIGACIONES ADUANERAS</t>
  </si>
  <si>
    <t>INCENTIVOS POR CRÉDITOS FISCALES DE LA FEDERACIÓN</t>
  </si>
  <si>
    <t>INCENTIVOS POR USAR MEDIOS ELECTRÓNICOS DE PAGO</t>
  </si>
  <si>
    <t>OTROS INGRESOS Y BENEFICIOS VARIOS</t>
  </si>
  <si>
    <t>VIVEROS FRUTÍCOLAS (SECRETARIA DESARROLLO AGROPECUARIO)</t>
  </si>
  <si>
    <t>REDONDEO DE INGRESOS</t>
  </si>
  <si>
    <t>INGRESOS PROPIOS RECAUDADOS POR LAS DEPENDENCIAS</t>
  </si>
  <si>
    <t>INGRESOS PROPIOS SECRETARÍA DE SEGURIDAD PÚBLICA</t>
  </si>
  <si>
    <t>INGRESOS PROPIOS SECRETARÍA DE CULTURA</t>
  </si>
  <si>
    <t>VENTA DE BIENES MUEBLES  ADMINISTRACION PARAESTATAL</t>
  </si>
  <si>
    <t>ENDEUDAMIENTO INTERNO</t>
  </si>
  <si>
    <t>REFINANCIAMIENTO Y/O EMPRÉSTITO</t>
  </si>
  <si>
    <t>REGISTRO VEHICULOS USADOS  PROCEDENCIA EXTRANJERA 2022</t>
  </si>
  <si>
    <t xml:space="preserve">ESTADO ANALÍTICO DE LOS INGRESOS DEVENGADOS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</si>
</sst>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0_ ;\-0.00\ "/>
    <numFmt numFmtId="166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</font>
    <font>
      <sz val="9"/>
      <name val="Calibri"/>
      <family val="2"/>
      <scheme val="minor"/>
    </font>
    <font>
      <sz val="9"/>
      <name val="Arial"/>
      <family val="2"/>
    </font>
    <font>
      <b/>
      <sz val="9"/>
      <color theme="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8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6" fillId="4" borderId="3" xfId="0" applyFont="1" applyFill="1" applyBorder="1" applyAlignment="1">
      <alignment vertical="center" wrapText="1"/>
    </xf>
    <xf numFmtId="164" fontId="6" fillId="4" borderId="3" xfId="1" applyFont="1" applyFill="1" applyBorder="1" applyAlignment="1">
      <alignment vertical="center"/>
    </xf>
    <xf numFmtId="165" fontId="6" fillId="4" borderId="3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164" fontId="9" fillId="0" borderId="3" xfId="1" applyFont="1" applyFill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164" fontId="5" fillId="0" borderId="3" xfId="1" applyFont="1" applyFill="1" applyBorder="1" applyAlignment="1">
      <alignment vertical="center"/>
    </xf>
    <xf numFmtId="0" fontId="10" fillId="5" borderId="3" xfId="0" applyFont="1" applyFill="1" applyBorder="1" applyAlignment="1">
      <alignment vertical="center" wrapText="1"/>
    </xf>
    <xf numFmtId="164" fontId="6" fillId="4" borderId="4" xfId="1" applyFont="1" applyFill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166" fontId="5" fillId="0" borderId="3" xfId="0" applyNumberFormat="1" applyFont="1" applyBorder="1" applyAlignment="1">
      <alignment vertical="center"/>
    </xf>
    <xf numFmtId="165" fontId="6" fillId="4" borderId="4" xfId="1" applyNumberFormat="1" applyFont="1" applyFill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164" fontId="5" fillId="0" borderId="4" xfId="1" applyFont="1" applyFill="1" applyBorder="1" applyAlignment="1">
      <alignment vertical="center"/>
    </xf>
    <xf numFmtId="0" fontId="10" fillId="5" borderId="5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165" fontId="5" fillId="0" borderId="3" xfId="1" applyNumberFormat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166" fontId="5" fillId="0" borderId="3" xfId="1" applyNumberFormat="1" applyFont="1" applyFill="1" applyBorder="1" applyAlignment="1">
      <alignment vertical="center"/>
    </xf>
    <xf numFmtId="164" fontId="6" fillId="4" borderId="3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10" fillId="5" borderId="3" xfId="0" applyFont="1" applyFill="1" applyBorder="1" applyAlignment="1">
      <alignment vertical="center"/>
    </xf>
    <xf numFmtId="2" fontId="6" fillId="4" borderId="4" xfId="1" applyNumberFormat="1" applyFont="1" applyFill="1" applyBorder="1" applyAlignment="1">
      <alignment vertical="center"/>
    </xf>
    <xf numFmtId="2" fontId="6" fillId="4" borderId="3" xfId="1" applyNumberFormat="1" applyFont="1" applyFill="1" applyBorder="1" applyAlignment="1">
      <alignment vertical="center"/>
    </xf>
    <xf numFmtId="2" fontId="5" fillId="0" borderId="3" xfId="1" applyNumberFormat="1" applyFont="1" applyFill="1" applyBorder="1" applyAlignment="1">
      <alignment vertical="center"/>
    </xf>
    <xf numFmtId="0" fontId="5" fillId="0" borderId="0" xfId="0" applyFont="1" applyAlignment="1">
      <alignment vertical="top"/>
    </xf>
    <xf numFmtId="4" fontId="5" fillId="0" borderId="3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7" fillId="0" borderId="0" xfId="2" applyFont="1" applyAlignment="1">
      <alignment vertical="top"/>
    </xf>
    <xf numFmtId="0" fontId="4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164" fontId="8" fillId="0" borderId="0" xfId="0" applyNumberFormat="1" applyFont="1" applyFill="1" applyAlignment="1">
      <alignment vertical="top"/>
    </xf>
    <xf numFmtId="164" fontId="4" fillId="0" borderId="0" xfId="0" applyNumberFormat="1" applyFont="1" applyFill="1" applyAlignment="1">
      <alignment vertical="top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15240</xdr:rowOff>
    </xdr:from>
    <xdr:to>
      <xdr:col>1</xdr:col>
      <xdr:colOff>681123</xdr:colOff>
      <xdr:row>4</xdr:row>
      <xdr:rowOff>23121</xdr:rowOff>
    </xdr:to>
    <xdr:pic>
      <xdr:nvPicPr>
        <xdr:cNvPr id="2" name="Picture 1025" descr=" ">
          <a:extLst>
            <a:ext uri="{FF2B5EF4-FFF2-40B4-BE49-F238E27FC236}">
              <a16:creationId xmlns="" xmlns:a16="http://schemas.microsoft.com/office/drawing/2014/main" id="{F30ADF50-B9B5-4FC7-A10C-C8FC421EE89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15240"/>
          <a:ext cx="604923" cy="67463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famich-my.sharepoint.com/personal/alejandra_lara_sfa_michoacan_gob_mx/Documents/Documentos%20-%20copia/LEY%20DE%20INGRESOS%202025/TARIFAS%202025%20SEC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famich-my.sharepoint.com/Users/equipo2/Desktop/EJERCICIO%202024/COORDINACI&#211;N%20%20FISCAL%20%202024/ESTIMADO-REAL%202024/COORDINACI&#211;N%20FISCAL%20ESTIMADOS%202024/Anexo%20VI.%20Calendario%20base%20mensual%202024%20(16)%20AGOSTO%20sep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BIENTAL"/>
      <sheetName val="VERIFICACIÓN"/>
      <sheetName val="HISTÓRICO"/>
      <sheetName val="EST-REC"/>
      <sheetName val="NUEVOS"/>
    </sheetNames>
    <sheetDataSet>
      <sheetData sheetId="0"/>
      <sheetData sheetId="1" refreshError="1"/>
      <sheetData sheetId="2">
        <row r="2">
          <cell r="E2">
            <v>2018</v>
          </cell>
          <cell r="K2">
            <v>2019</v>
          </cell>
          <cell r="W2">
            <v>2020</v>
          </cell>
          <cell r="AI2">
            <v>2021</v>
          </cell>
          <cell r="AU2">
            <v>2022</v>
          </cell>
          <cell r="BG2">
            <v>2023</v>
          </cell>
          <cell r="BS2">
            <v>2024</v>
          </cell>
        </row>
        <row r="3">
          <cell r="A3" t="str">
            <v>Tipo de ingreso</v>
          </cell>
          <cell r="B3" t="str">
            <v>Cuenta de mayor2</v>
          </cell>
          <cell r="C3" t="str">
            <v>Denominación5</v>
          </cell>
          <cell r="D3" t="str">
            <v>Denominación tipo ingreso</v>
          </cell>
          <cell r="E3" t="str">
            <v>julio</v>
          </cell>
          <cell r="F3" t="str">
            <v>agosto</v>
          </cell>
          <cell r="G3" t="str">
            <v>septiembre</v>
          </cell>
          <cell r="H3" t="str">
            <v>octubre</v>
          </cell>
          <cell r="I3" t="str">
            <v>noviembre</v>
          </cell>
          <cell r="J3" t="str">
            <v>diciembre</v>
          </cell>
          <cell r="K3" t="str">
            <v>enero</v>
          </cell>
          <cell r="L3" t="str">
            <v>febrero</v>
          </cell>
          <cell r="M3" t="str">
            <v>marzo</v>
          </cell>
          <cell r="N3" t="str">
            <v>abril</v>
          </cell>
          <cell r="O3" t="str">
            <v>mayo</v>
          </cell>
          <cell r="P3" t="str">
            <v>junio</v>
          </cell>
          <cell r="Q3" t="str">
            <v>julio</v>
          </cell>
          <cell r="R3" t="str">
            <v>agosto</v>
          </cell>
          <cell r="S3" t="str">
            <v>septiembre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enero</v>
          </cell>
          <cell r="X3" t="str">
            <v>febrero</v>
          </cell>
          <cell r="Y3" t="str">
            <v>marzo</v>
          </cell>
          <cell r="Z3" t="str">
            <v>abril</v>
          </cell>
          <cell r="AA3" t="str">
            <v>mayo</v>
          </cell>
          <cell r="AB3" t="str">
            <v>junio</v>
          </cell>
          <cell r="AC3" t="str">
            <v>julio</v>
          </cell>
          <cell r="AD3" t="str">
            <v>agosto</v>
          </cell>
          <cell r="AE3" t="str">
            <v>septiembre</v>
          </cell>
          <cell r="AF3" t="str">
            <v>octubre</v>
          </cell>
          <cell r="AG3" t="str">
            <v>noviembre</v>
          </cell>
          <cell r="AH3" t="str">
            <v>diciembre</v>
          </cell>
          <cell r="AI3" t="str">
            <v>enero</v>
          </cell>
          <cell r="AJ3" t="str">
            <v>febrero</v>
          </cell>
          <cell r="AK3" t="str">
            <v>marzo</v>
          </cell>
          <cell r="AL3" t="str">
            <v>abril</v>
          </cell>
          <cell r="AM3" t="str">
            <v>mayo</v>
          </cell>
          <cell r="AN3" t="str">
            <v>junio</v>
          </cell>
          <cell r="AO3" t="str">
            <v>julio</v>
          </cell>
          <cell r="AP3" t="str">
            <v>agosto</v>
          </cell>
          <cell r="AQ3" t="str">
            <v>septiembre</v>
          </cell>
          <cell r="AR3" t="str">
            <v>octubre</v>
          </cell>
          <cell r="AS3" t="str">
            <v>noviembre</v>
          </cell>
          <cell r="AT3" t="str">
            <v>diciembre</v>
          </cell>
          <cell r="AU3" t="str">
            <v>enero</v>
          </cell>
          <cell r="AV3" t="str">
            <v>febrero</v>
          </cell>
          <cell r="AW3" t="str">
            <v>marzo</v>
          </cell>
          <cell r="AX3" t="str">
            <v>abril</v>
          </cell>
          <cell r="AY3" t="str">
            <v>mayo</v>
          </cell>
          <cell r="AZ3" t="str">
            <v>junio</v>
          </cell>
          <cell r="BA3" t="str">
            <v>julio</v>
          </cell>
          <cell r="BB3" t="str">
            <v>agosto</v>
          </cell>
          <cell r="BC3" t="str">
            <v>septiembre</v>
          </cell>
          <cell r="BD3" t="str">
            <v>octubre</v>
          </cell>
          <cell r="BE3" t="str">
            <v>noviembre</v>
          </cell>
          <cell r="BF3" t="str">
            <v>diciembre</v>
          </cell>
          <cell r="BG3" t="str">
            <v>enero</v>
          </cell>
          <cell r="BH3" t="str">
            <v>febrero</v>
          </cell>
          <cell r="BI3" t="str">
            <v>marzo</v>
          </cell>
          <cell r="BJ3" t="str">
            <v>abril</v>
          </cell>
          <cell r="BK3" t="str">
            <v>mayo</v>
          </cell>
          <cell r="BL3" t="str">
            <v>junio</v>
          </cell>
          <cell r="BM3" t="str">
            <v>julio</v>
          </cell>
          <cell r="BN3" t="str">
            <v>agosto</v>
          </cell>
          <cell r="BO3" t="str">
            <v>septiembre</v>
          </cell>
          <cell r="BP3" t="str">
            <v>octubre</v>
          </cell>
          <cell r="BQ3" t="str">
            <v>noviembre</v>
          </cell>
          <cell r="BR3" t="str">
            <v>diciembre</v>
          </cell>
          <cell r="BS3" t="str">
            <v>enero</v>
          </cell>
          <cell r="BT3" t="str">
            <v>febrero</v>
          </cell>
          <cell r="BU3" t="str">
            <v>marzo</v>
          </cell>
          <cell r="BV3" t="str">
            <v>abril</v>
          </cell>
          <cell r="BW3" t="str">
            <v>mayo</v>
          </cell>
          <cell r="BX3" t="str">
            <v>junio</v>
          </cell>
        </row>
        <row r="4">
          <cell r="A4" t="str">
            <v>D749</v>
          </cell>
          <cell r="B4" t="str">
            <v>4143010101</v>
          </cell>
          <cell r="C4" t="str">
            <v>DICTAMENES DE USO DEL SUELO</v>
          </cell>
          <cell r="D4" t="str">
            <v>DICTAMENES DE USO DEL SUELO</v>
          </cell>
          <cell r="F4">
            <v>1</v>
          </cell>
          <cell r="G4">
            <v>2</v>
          </cell>
          <cell r="H4">
            <v>2</v>
          </cell>
          <cell r="L4">
            <v>1</v>
          </cell>
          <cell r="R4">
            <v>1</v>
          </cell>
          <cell r="AO4">
            <v>1</v>
          </cell>
          <cell r="BP4">
            <v>1</v>
          </cell>
        </row>
        <row r="5">
          <cell r="A5" t="str">
            <v>D750</v>
          </cell>
          <cell r="B5" t="str">
            <v>4143010102</v>
          </cell>
          <cell r="C5" t="str">
            <v>AUTORIZACION DE FRACCIONAMIENTOS, CONDOMINIOS</v>
          </cell>
          <cell r="D5" t="str">
            <v>AUTORIZ.FRACCIONAM.CONDOMI</v>
          </cell>
          <cell r="J5">
            <v>1</v>
          </cell>
          <cell r="V5">
            <v>1</v>
          </cell>
          <cell r="AZ5">
            <v>1</v>
          </cell>
          <cell r="BS5">
            <v>1</v>
          </cell>
        </row>
        <row r="6">
          <cell r="A6" t="str">
            <v>D370</v>
          </cell>
          <cell r="B6" t="str">
            <v>4143010103</v>
          </cell>
          <cell r="C6" t="str">
            <v>OTROS SERV URBANISTICOS Y DE ASENTAMIENTO HUMANO</v>
          </cell>
          <cell r="D6" t="str">
            <v>Enajenacion</v>
          </cell>
          <cell r="E6">
            <v>1</v>
          </cell>
        </row>
        <row r="7">
          <cell r="A7" t="str">
            <v>D371</v>
          </cell>
          <cell r="D7" t="str">
            <v>SER URB DUPL SIM DOC OFI P/PÁG</v>
          </cell>
          <cell r="U7">
            <v>1</v>
          </cell>
          <cell r="AV7">
            <v>1</v>
          </cell>
          <cell r="BB7">
            <v>2</v>
          </cell>
          <cell r="BM7">
            <v>1</v>
          </cell>
          <cell r="BP7">
            <v>1</v>
          </cell>
          <cell r="BT7">
            <v>2</v>
          </cell>
          <cell r="BV7">
            <v>1</v>
          </cell>
        </row>
        <row r="8">
          <cell r="A8" t="str">
            <v>D372</v>
          </cell>
          <cell r="D8" t="str">
            <v>SERV URB COP CERT EXP P/PAG</v>
          </cell>
          <cell r="E8">
            <v>1</v>
          </cell>
          <cell r="AB8">
            <v>1</v>
          </cell>
          <cell r="BB8">
            <v>1</v>
          </cell>
          <cell r="BD8">
            <v>1</v>
          </cell>
          <cell r="BS8">
            <v>2</v>
          </cell>
          <cell r="BW8">
            <v>1</v>
          </cell>
          <cell r="BX8">
            <v>1</v>
          </cell>
        </row>
        <row r="9">
          <cell r="A9" t="str">
            <v>D373</v>
          </cell>
          <cell r="D9" t="str">
            <v>URBA HELIOG CER SIMP P DM CUAD</v>
          </cell>
          <cell r="E9">
            <v>3</v>
          </cell>
          <cell r="W9">
            <v>3</v>
          </cell>
          <cell r="BQ9">
            <v>2</v>
          </cell>
        </row>
        <row r="10">
          <cell r="A10" t="str">
            <v>VH08</v>
          </cell>
          <cell r="D10" t="str">
            <v>URBA HELIOG CERT PLA P DM CUAD</v>
          </cell>
          <cell r="BK10">
            <v>1</v>
          </cell>
        </row>
        <row r="11">
          <cell r="A11" t="str">
            <v>D751</v>
          </cell>
          <cell r="B11" t="str">
            <v>4143010104</v>
          </cell>
          <cell r="C11" t="str">
            <v>RECTIFICACION DE AUTORIZACIONES</v>
          </cell>
          <cell r="D11" t="str">
            <v>RECTIFICACION DE AUTORIZACIONE</v>
          </cell>
          <cell r="E11">
            <v>6</v>
          </cell>
          <cell r="F11">
            <v>3</v>
          </cell>
          <cell r="G11">
            <v>4</v>
          </cell>
          <cell r="H11">
            <v>2</v>
          </cell>
          <cell r="I11">
            <v>8</v>
          </cell>
          <cell r="J11">
            <v>5</v>
          </cell>
          <cell r="K11">
            <v>1</v>
          </cell>
          <cell r="L11">
            <v>11</v>
          </cell>
          <cell r="M11">
            <v>3</v>
          </cell>
          <cell r="N11">
            <v>3</v>
          </cell>
          <cell r="O11">
            <v>6</v>
          </cell>
          <cell r="P11">
            <v>5</v>
          </cell>
          <cell r="Q11">
            <v>13</v>
          </cell>
          <cell r="R11">
            <v>9</v>
          </cell>
          <cell r="S11">
            <v>7</v>
          </cell>
          <cell r="T11">
            <v>5</v>
          </cell>
          <cell r="U11">
            <v>8</v>
          </cell>
          <cell r="V11">
            <v>3</v>
          </cell>
          <cell r="W11">
            <v>3</v>
          </cell>
          <cell r="X11">
            <v>4</v>
          </cell>
          <cell r="Y11">
            <v>5</v>
          </cell>
          <cell r="AB11">
            <v>1</v>
          </cell>
          <cell r="AD11">
            <v>1</v>
          </cell>
          <cell r="AE11">
            <v>9</v>
          </cell>
          <cell r="AF11">
            <v>5</v>
          </cell>
          <cell r="AG11">
            <v>3</v>
          </cell>
          <cell r="AH11">
            <v>3</v>
          </cell>
          <cell r="AI11">
            <v>1</v>
          </cell>
          <cell r="AJ11">
            <v>1</v>
          </cell>
          <cell r="AK11">
            <v>6</v>
          </cell>
          <cell r="AL11">
            <v>6</v>
          </cell>
          <cell r="AM11">
            <v>8</v>
          </cell>
          <cell r="AN11">
            <v>5</v>
          </cell>
          <cell r="AO11">
            <v>5</v>
          </cell>
          <cell r="AP11">
            <v>3</v>
          </cell>
          <cell r="AQ11">
            <v>2</v>
          </cell>
          <cell r="AR11">
            <v>4</v>
          </cell>
          <cell r="AS11">
            <v>3</v>
          </cell>
          <cell r="AT11">
            <v>3</v>
          </cell>
          <cell r="AU11">
            <v>1</v>
          </cell>
          <cell r="AV11">
            <v>1</v>
          </cell>
          <cell r="AW11">
            <v>5</v>
          </cell>
          <cell r="AX11">
            <v>6</v>
          </cell>
          <cell r="AY11">
            <v>3</v>
          </cell>
          <cell r="AZ11">
            <v>4</v>
          </cell>
          <cell r="BB11">
            <v>1</v>
          </cell>
          <cell r="BE11">
            <v>5</v>
          </cell>
          <cell r="BG11">
            <v>1</v>
          </cell>
        </row>
        <row r="12">
          <cell r="A12" t="str">
            <v>D752</v>
          </cell>
          <cell r="B12" t="str">
            <v>4143010105</v>
          </cell>
          <cell r="C12" t="str">
            <v>INSPECCION DE DESARROLLO</v>
          </cell>
          <cell r="D12" t="str">
            <v>INSPECCION DE DESARROLLO</v>
          </cell>
          <cell r="AS12">
            <v>1</v>
          </cell>
          <cell r="AY12">
            <v>1</v>
          </cell>
        </row>
        <row r="13">
          <cell r="A13" t="str">
            <v>D753</v>
          </cell>
          <cell r="B13" t="str">
            <v>4143010106</v>
          </cell>
          <cell r="C13" t="str">
            <v>AUTORIZACION DE  SUBDIVISIONES Y FUSIONES</v>
          </cell>
          <cell r="D13" t="str">
            <v>AUTORIZA. SUBDIVIC. Y FUSIONES</v>
          </cell>
          <cell r="AU13">
            <v>3</v>
          </cell>
          <cell r="AV13">
            <v>1</v>
          </cell>
          <cell r="AW13">
            <v>3</v>
          </cell>
          <cell r="AX13">
            <v>4</v>
          </cell>
          <cell r="BN13">
            <v>1</v>
          </cell>
          <cell r="BO13">
            <v>1</v>
          </cell>
          <cell r="BP13">
            <v>1</v>
          </cell>
          <cell r="BR13">
            <v>1</v>
          </cell>
          <cell r="BV13">
            <v>1</v>
          </cell>
        </row>
        <row r="14">
          <cell r="A14" t="str">
            <v>D754</v>
          </cell>
          <cell r="B14" t="str">
            <v>4143010107</v>
          </cell>
          <cell r="C14" t="str">
            <v>OTROS SERV URBANISTICOS Y DE ASENTAMIENTO HUMANO</v>
          </cell>
          <cell r="D14" t="str">
            <v>OTROS SER.URBANI.Y ASENTA.HUMA</v>
          </cell>
          <cell r="E14">
            <v>2</v>
          </cell>
          <cell r="F14">
            <v>1</v>
          </cell>
          <cell r="G14">
            <v>1</v>
          </cell>
          <cell r="H14">
            <v>1</v>
          </cell>
          <cell r="I14">
            <v>2</v>
          </cell>
          <cell r="J14">
            <v>1</v>
          </cell>
          <cell r="K14">
            <v>3</v>
          </cell>
          <cell r="L14">
            <v>1</v>
          </cell>
          <cell r="M14">
            <v>2</v>
          </cell>
          <cell r="N14">
            <v>1</v>
          </cell>
          <cell r="X14">
            <v>1</v>
          </cell>
          <cell r="AJ14">
            <v>1</v>
          </cell>
          <cell r="AX14">
            <v>1</v>
          </cell>
        </row>
        <row r="15">
          <cell r="A15" t="str">
            <v>D374</v>
          </cell>
          <cell r="B15" t="str">
            <v>4143010108</v>
          </cell>
          <cell r="C15" t="str">
            <v>POR DICT DE LIC DE APROV DE MIN Y SUST NO RES FED</v>
          </cell>
          <cell r="D15" t="str">
            <v>LIC APRO MINE SUS MAS 10A50HEC</v>
          </cell>
          <cell r="K15">
            <v>1</v>
          </cell>
          <cell r="M15">
            <v>1</v>
          </cell>
          <cell r="W15">
            <v>1</v>
          </cell>
          <cell r="AF15">
            <v>1</v>
          </cell>
          <cell r="AP15">
            <v>1</v>
          </cell>
          <cell r="BH15">
            <v>1</v>
          </cell>
        </row>
        <row r="16">
          <cell r="A16" t="str">
            <v>D375</v>
          </cell>
          <cell r="D16" t="str">
            <v>LIC APRO MINE SUS MAS 3 A 5HEC</v>
          </cell>
          <cell r="L16">
            <v>1</v>
          </cell>
          <cell r="O16">
            <v>1</v>
          </cell>
          <cell r="R16">
            <v>1</v>
          </cell>
          <cell r="S16">
            <v>1</v>
          </cell>
          <cell r="Y16">
            <v>1</v>
          </cell>
          <cell r="AC16">
            <v>1</v>
          </cell>
          <cell r="AH16">
            <v>1</v>
          </cell>
          <cell r="BA16">
            <v>1</v>
          </cell>
          <cell r="BH16">
            <v>1</v>
          </cell>
          <cell r="BI16">
            <v>2</v>
          </cell>
          <cell r="BK16">
            <v>1</v>
          </cell>
          <cell r="BT16">
            <v>1</v>
          </cell>
          <cell r="BV16">
            <v>1</v>
          </cell>
        </row>
        <row r="17">
          <cell r="A17" t="str">
            <v>D376</v>
          </cell>
          <cell r="D17" t="str">
            <v>LIC APRO MINE SUS MAS 5A10HEC</v>
          </cell>
          <cell r="E17">
            <v>1</v>
          </cell>
          <cell r="F17">
            <v>1</v>
          </cell>
          <cell r="U17">
            <v>1</v>
          </cell>
          <cell r="X17">
            <v>1</v>
          </cell>
          <cell r="Y17">
            <v>1</v>
          </cell>
          <cell r="AD17">
            <v>1</v>
          </cell>
          <cell r="AG17">
            <v>1</v>
          </cell>
          <cell r="AL17">
            <v>1</v>
          </cell>
          <cell r="AS17">
            <v>1</v>
          </cell>
          <cell r="AT17">
            <v>2</v>
          </cell>
          <cell r="AV17">
            <v>1</v>
          </cell>
          <cell r="AZ17">
            <v>2</v>
          </cell>
          <cell r="BB17">
            <v>1</v>
          </cell>
          <cell r="BD17">
            <v>1</v>
          </cell>
          <cell r="BO17">
            <v>1</v>
          </cell>
        </row>
        <row r="18">
          <cell r="A18" t="str">
            <v>D377</v>
          </cell>
          <cell r="D18" t="str">
            <v>LIC APROV MINE SUST MAS 3 HEC</v>
          </cell>
          <cell r="X18">
            <v>1</v>
          </cell>
          <cell r="AC18">
            <v>3</v>
          </cell>
          <cell r="AF18">
            <v>1</v>
          </cell>
          <cell r="AJ18">
            <v>1</v>
          </cell>
          <cell r="AK18">
            <v>1</v>
          </cell>
          <cell r="AM18">
            <v>1</v>
          </cell>
          <cell r="AQ18">
            <v>4</v>
          </cell>
          <cell r="AR18">
            <v>1</v>
          </cell>
          <cell r="AU18">
            <v>1</v>
          </cell>
          <cell r="AW18">
            <v>1</v>
          </cell>
          <cell r="AX18">
            <v>1</v>
          </cell>
          <cell r="AZ18">
            <v>2</v>
          </cell>
          <cell r="BB18">
            <v>1</v>
          </cell>
          <cell r="BC18">
            <v>3</v>
          </cell>
          <cell r="BD18">
            <v>3</v>
          </cell>
          <cell r="BE18">
            <v>1</v>
          </cell>
          <cell r="BG18">
            <v>1</v>
          </cell>
          <cell r="BH18">
            <v>1</v>
          </cell>
          <cell r="BI18">
            <v>1</v>
          </cell>
          <cell r="BJ18">
            <v>1</v>
          </cell>
          <cell r="BK18">
            <v>1</v>
          </cell>
          <cell r="BM18">
            <v>1</v>
          </cell>
          <cell r="BN18">
            <v>1</v>
          </cell>
          <cell r="BP18">
            <v>1</v>
          </cell>
          <cell r="BQ18">
            <v>1</v>
          </cell>
          <cell r="BU18">
            <v>2</v>
          </cell>
          <cell r="BV18">
            <v>2</v>
          </cell>
          <cell r="BW18">
            <v>1</v>
          </cell>
          <cell r="BX18">
            <v>1</v>
          </cell>
        </row>
        <row r="19">
          <cell r="A19" t="str">
            <v>D378</v>
          </cell>
          <cell r="B19" t="str">
            <v>4143010109</v>
          </cell>
          <cell r="C19" t="str">
            <v>POR LA EXP RESOL AUTORIZ MAT IMPAC RIESG DAÑO AMBI</v>
          </cell>
          <cell r="D19" t="str">
            <v>ACTUALIZACIÓN IMPACTO AMBIENTA</v>
          </cell>
          <cell r="G19">
            <v>1</v>
          </cell>
          <cell r="L19">
            <v>1</v>
          </cell>
          <cell r="M19">
            <v>1</v>
          </cell>
          <cell r="N19">
            <v>2</v>
          </cell>
          <cell r="Q19">
            <v>1</v>
          </cell>
          <cell r="U19">
            <v>1</v>
          </cell>
          <cell r="W19">
            <v>1</v>
          </cell>
          <cell r="Z19">
            <v>1</v>
          </cell>
          <cell r="AA19">
            <v>1</v>
          </cell>
          <cell r="AB19">
            <v>1</v>
          </cell>
          <cell r="AD19">
            <v>1</v>
          </cell>
          <cell r="AL19">
            <v>2</v>
          </cell>
          <cell r="AO19">
            <v>2</v>
          </cell>
          <cell r="AT19">
            <v>1</v>
          </cell>
          <cell r="AW19">
            <v>2</v>
          </cell>
          <cell r="BO19">
            <v>2</v>
          </cell>
          <cell r="BV19">
            <v>1</v>
          </cell>
          <cell r="BW19">
            <v>1</v>
          </cell>
        </row>
        <row r="20">
          <cell r="A20" t="str">
            <v>D380</v>
          </cell>
          <cell r="D20" t="str">
            <v>AUT  MAT RIE DAÑ AMB CUE HID</v>
          </cell>
          <cell r="F20">
            <v>1</v>
          </cell>
          <cell r="BG20">
            <v>1</v>
          </cell>
          <cell r="BH20">
            <v>1</v>
          </cell>
          <cell r="BJ20">
            <v>2</v>
          </cell>
          <cell r="BQ20">
            <v>1</v>
          </cell>
          <cell r="BT20">
            <v>1</v>
          </cell>
        </row>
        <row r="21">
          <cell r="A21" t="str">
            <v>D381</v>
          </cell>
          <cell r="D21" t="str">
            <v>AUT  MAT RIE DAÑ AMB FRAG ECO</v>
          </cell>
          <cell r="BM21">
            <v>1</v>
          </cell>
        </row>
        <row r="22">
          <cell r="A22" t="str">
            <v>D382</v>
          </cell>
          <cell r="D22" t="str">
            <v>AUT  MAT RIE DAÑ AMB POB PAR</v>
          </cell>
          <cell r="BN22">
            <v>1</v>
          </cell>
        </row>
        <row r="23">
          <cell r="A23" t="str">
            <v>D383</v>
          </cell>
          <cell r="D23" t="str">
            <v>AUT  MAT RIE DAÑ AMB PUB PRIV</v>
          </cell>
          <cell r="E23">
            <v>1</v>
          </cell>
          <cell r="J23">
            <v>1</v>
          </cell>
          <cell r="N23">
            <v>1</v>
          </cell>
          <cell r="O23">
            <v>2</v>
          </cell>
          <cell r="Q23">
            <v>3</v>
          </cell>
          <cell r="R23">
            <v>2</v>
          </cell>
          <cell r="S23">
            <v>3</v>
          </cell>
          <cell r="T23">
            <v>4</v>
          </cell>
          <cell r="U23">
            <v>4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B23">
            <v>3</v>
          </cell>
          <cell r="AC23">
            <v>1</v>
          </cell>
          <cell r="AD23">
            <v>2</v>
          </cell>
          <cell r="AF23">
            <v>4</v>
          </cell>
          <cell r="AG23">
            <v>1</v>
          </cell>
          <cell r="AH23">
            <v>2</v>
          </cell>
          <cell r="AI23">
            <v>2</v>
          </cell>
          <cell r="AJ23">
            <v>2</v>
          </cell>
          <cell r="AK23">
            <v>1</v>
          </cell>
          <cell r="AL23">
            <v>1</v>
          </cell>
          <cell r="AM23">
            <v>1</v>
          </cell>
          <cell r="AN23">
            <v>4</v>
          </cell>
          <cell r="AP23">
            <v>3</v>
          </cell>
          <cell r="AX23">
            <v>1</v>
          </cell>
          <cell r="BA23">
            <v>1</v>
          </cell>
          <cell r="BC23">
            <v>7</v>
          </cell>
          <cell r="BD23">
            <v>3</v>
          </cell>
          <cell r="BF23">
            <v>2</v>
          </cell>
          <cell r="BH23">
            <v>1</v>
          </cell>
          <cell r="BI23">
            <v>3</v>
          </cell>
          <cell r="BJ23">
            <v>1</v>
          </cell>
          <cell r="BK23">
            <v>2</v>
          </cell>
          <cell r="BL23">
            <v>2</v>
          </cell>
          <cell r="BM23">
            <v>1</v>
          </cell>
          <cell r="BN23">
            <v>7</v>
          </cell>
          <cell r="BO23">
            <v>2</v>
          </cell>
          <cell r="BP23">
            <v>3</v>
          </cell>
          <cell r="BQ23">
            <v>3</v>
          </cell>
          <cell r="BR23">
            <v>3</v>
          </cell>
          <cell r="BS23">
            <v>1</v>
          </cell>
          <cell r="BT23">
            <v>1</v>
          </cell>
          <cell r="BU23">
            <v>1</v>
          </cell>
          <cell r="BV23">
            <v>1</v>
          </cell>
          <cell r="BW23">
            <v>3</v>
          </cell>
          <cell r="BX23">
            <v>3</v>
          </cell>
        </row>
        <row r="24">
          <cell r="A24" t="str">
            <v>D384</v>
          </cell>
          <cell r="D24" t="str">
            <v>AUT MAT RIE DAÑ AMB AB 5A10HEC</v>
          </cell>
          <cell r="F24">
            <v>1</v>
          </cell>
          <cell r="O24">
            <v>1</v>
          </cell>
          <cell r="P24">
            <v>1</v>
          </cell>
          <cell r="S24">
            <v>1</v>
          </cell>
          <cell r="V24">
            <v>1</v>
          </cell>
          <cell r="X24">
            <v>1</v>
          </cell>
          <cell r="AB24">
            <v>1</v>
          </cell>
          <cell r="AC24">
            <v>1</v>
          </cell>
          <cell r="AD24">
            <v>2</v>
          </cell>
          <cell r="AE24">
            <v>1</v>
          </cell>
          <cell r="AJ24">
            <v>1</v>
          </cell>
          <cell r="AL24">
            <v>1</v>
          </cell>
          <cell r="AR24">
            <v>1</v>
          </cell>
          <cell r="AU24">
            <v>1</v>
          </cell>
          <cell r="AX24">
            <v>1</v>
          </cell>
          <cell r="BC24">
            <v>1</v>
          </cell>
          <cell r="BD24">
            <v>1</v>
          </cell>
          <cell r="BE24">
            <v>1</v>
          </cell>
          <cell r="BO24">
            <v>1</v>
          </cell>
          <cell r="BP24">
            <v>2</v>
          </cell>
          <cell r="BQ24">
            <v>1</v>
          </cell>
        </row>
        <row r="25">
          <cell r="A25" t="str">
            <v>D385</v>
          </cell>
          <cell r="D25" t="str">
            <v>AUT MAT RIE DAÑ AMB ABI 3A5HEC</v>
          </cell>
          <cell r="O25">
            <v>1</v>
          </cell>
          <cell r="AM25">
            <v>1</v>
          </cell>
          <cell r="AZ25">
            <v>1</v>
          </cell>
          <cell r="BB25">
            <v>4</v>
          </cell>
          <cell r="BC25">
            <v>1</v>
          </cell>
          <cell r="BJ25">
            <v>1</v>
          </cell>
          <cell r="BX25">
            <v>1</v>
          </cell>
        </row>
        <row r="26">
          <cell r="A26" t="str">
            <v>D386</v>
          </cell>
          <cell r="D26" t="str">
            <v>AUT MAT RIE DAÑ AMB ABI MA10HE</v>
          </cell>
          <cell r="N26">
            <v>1</v>
          </cell>
          <cell r="AO26">
            <v>1</v>
          </cell>
          <cell r="BT26">
            <v>1</v>
          </cell>
          <cell r="BX26">
            <v>1</v>
          </cell>
        </row>
        <row r="27">
          <cell r="A27" t="str">
            <v>D387</v>
          </cell>
          <cell r="D27" t="str">
            <v>AUT MAT RIE DAÑ AMB ABIE 3HEC</v>
          </cell>
          <cell r="H27">
            <v>1</v>
          </cell>
          <cell r="N27">
            <v>2</v>
          </cell>
          <cell r="Q27">
            <v>1</v>
          </cell>
          <cell r="R27">
            <v>1</v>
          </cell>
          <cell r="T27">
            <v>1</v>
          </cell>
          <cell r="U27">
            <v>1</v>
          </cell>
          <cell r="Y27">
            <v>1</v>
          </cell>
          <cell r="AD27">
            <v>1</v>
          </cell>
          <cell r="AE27">
            <v>1</v>
          </cell>
          <cell r="AF27">
            <v>2</v>
          </cell>
          <cell r="AG27">
            <v>1</v>
          </cell>
          <cell r="AL27">
            <v>2</v>
          </cell>
          <cell r="AQ27">
            <v>1</v>
          </cell>
          <cell r="AS27">
            <v>1</v>
          </cell>
          <cell r="AZ27">
            <v>1</v>
          </cell>
          <cell r="BB27">
            <v>1</v>
          </cell>
          <cell r="BC27">
            <v>4</v>
          </cell>
          <cell r="BE27">
            <v>1</v>
          </cell>
          <cell r="BF27">
            <v>1</v>
          </cell>
          <cell r="BH27">
            <v>1</v>
          </cell>
          <cell r="BI27">
            <v>1</v>
          </cell>
          <cell r="BK27">
            <v>1</v>
          </cell>
          <cell r="BL27">
            <v>1</v>
          </cell>
          <cell r="BO27">
            <v>1</v>
          </cell>
          <cell r="BP27">
            <v>1</v>
          </cell>
          <cell r="BR27">
            <v>2</v>
          </cell>
          <cell r="BT27">
            <v>1</v>
          </cell>
          <cell r="BU27">
            <v>1</v>
          </cell>
          <cell r="BW27">
            <v>1</v>
          </cell>
          <cell r="BX27">
            <v>1</v>
          </cell>
        </row>
        <row r="28">
          <cell r="A28" t="str">
            <v>D388</v>
          </cell>
          <cell r="D28" t="str">
            <v>AUT MAT RIE DAÑ AMB DE TUR 3HE</v>
          </cell>
          <cell r="Q28">
            <v>1</v>
          </cell>
          <cell r="AB28">
            <v>1</v>
          </cell>
          <cell r="AT28">
            <v>1</v>
          </cell>
        </row>
        <row r="29">
          <cell r="A29" t="str">
            <v>D389</v>
          </cell>
          <cell r="D29" t="str">
            <v>AUT MAT RIE DAÑ AMB DE TUR3A5H</v>
          </cell>
          <cell r="H29">
            <v>1</v>
          </cell>
          <cell r="R29">
            <v>1</v>
          </cell>
          <cell r="T29">
            <v>1</v>
          </cell>
          <cell r="AS29">
            <v>1</v>
          </cell>
          <cell r="AV29">
            <v>1</v>
          </cell>
          <cell r="AW29">
            <v>1</v>
          </cell>
          <cell r="BC29">
            <v>1</v>
          </cell>
          <cell r="BH29">
            <v>1</v>
          </cell>
          <cell r="BN29">
            <v>1</v>
          </cell>
        </row>
        <row r="30">
          <cell r="A30" t="str">
            <v>D390</v>
          </cell>
          <cell r="D30" t="str">
            <v>AUT MAT RIE DAÑ AMB DTUR 5A10H</v>
          </cell>
          <cell r="S30">
            <v>1</v>
          </cell>
          <cell r="BP30">
            <v>1</v>
          </cell>
        </row>
        <row r="31">
          <cell r="A31" t="str">
            <v>D391</v>
          </cell>
          <cell r="D31" t="str">
            <v>AUT MAT RIE DAÑ AMB DTUR MA10H</v>
          </cell>
          <cell r="U31">
            <v>1</v>
          </cell>
          <cell r="X31">
            <v>1</v>
          </cell>
          <cell r="Z31">
            <v>1</v>
          </cell>
          <cell r="AE31">
            <v>1</v>
          </cell>
        </row>
        <row r="32">
          <cell r="A32" t="str">
            <v>D392</v>
          </cell>
          <cell r="D32" t="str">
            <v>AUT MAT RIE DAÑ AMB HABI MA 1H</v>
          </cell>
          <cell r="E32">
            <v>1</v>
          </cell>
          <cell r="F32">
            <v>1</v>
          </cell>
          <cell r="AD32">
            <v>1</v>
          </cell>
          <cell r="AG32">
            <v>1</v>
          </cell>
          <cell r="AH32">
            <v>1</v>
          </cell>
          <cell r="AI32">
            <v>1</v>
          </cell>
          <cell r="AJ32">
            <v>1</v>
          </cell>
          <cell r="AK32">
            <v>1</v>
          </cell>
          <cell r="AL32">
            <v>2</v>
          </cell>
          <cell r="AM32">
            <v>1</v>
          </cell>
          <cell r="AN32">
            <v>2</v>
          </cell>
          <cell r="AO32">
            <v>1</v>
          </cell>
          <cell r="AQ32">
            <v>4</v>
          </cell>
          <cell r="AT32">
            <v>2</v>
          </cell>
          <cell r="AV32">
            <v>4</v>
          </cell>
          <cell r="AX32">
            <v>1</v>
          </cell>
          <cell r="AY32">
            <v>2</v>
          </cell>
          <cell r="AZ32">
            <v>1</v>
          </cell>
          <cell r="BD32">
            <v>2</v>
          </cell>
          <cell r="BE32">
            <v>2</v>
          </cell>
          <cell r="BG32">
            <v>1</v>
          </cell>
          <cell r="BI32">
            <v>1</v>
          </cell>
          <cell r="BJ32">
            <v>1</v>
          </cell>
          <cell r="BK32">
            <v>2</v>
          </cell>
          <cell r="BL32">
            <v>1</v>
          </cell>
          <cell r="BN32">
            <v>1</v>
          </cell>
          <cell r="BO32">
            <v>2</v>
          </cell>
          <cell r="BQ32">
            <v>1</v>
          </cell>
          <cell r="BR32">
            <v>1</v>
          </cell>
          <cell r="BT32">
            <v>2</v>
          </cell>
          <cell r="BV32">
            <v>1</v>
          </cell>
          <cell r="BW32">
            <v>2</v>
          </cell>
          <cell r="BX32">
            <v>1</v>
          </cell>
        </row>
        <row r="33">
          <cell r="A33" t="str">
            <v>D393</v>
          </cell>
          <cell r="D33" t="str">
            <v>AUT MAT RIE DAÑ AMB PAR INDU</v>
          </cell>
          <cell r="O33">
            <v>1</v>
          </cell>
          <cell r="Q33">
            <v>1</v>
          </cell>
          <cell r="R33">
            <v>1</v>
          </cell>
          <cell r="T33">
            <v>1</v>
          </cell>
          <cell r="W33">
            <v>1</v>
          </cell>
          <cell r="X33">
            <v>2</v>
          </cell>
          <cell r="Y33">
            <v>2</v>
          </cell>
          <cell r="AB33">
            <v>4</v>
          </cell>
          <cell r="AD33">
            <v>2</v>
          </cell>
          <cell r="AG33">
            <v>1</v>
          </cell>
          <cell r="AH33">
            <v>1</v>
          </cell>
          <cell r="AJ33">
            <v>1</v>
          </cell>
          <cell r="AM33">
            <v>1</v>
          </cell>
          <cell r="AN33">
            <v>3</v>
          </cell>
          <cell r="AS33">
            <v>1</v>
          </cell>
          <cell r="AT33">
            <v>2</v>
          </cell>
          <cell r="AX33">
            <v>1</v>
          </cell>
          <cell r="AY33">
            <v>1</v>
          </cell>
          <cell r="AZ33">
            <v>1</v>
          </cell>
          <cell r="BA33">
            <v>1</v>
          </cell>
          <cell r="BB33">
            <v>3</v>
          </cell>
          <cell r="BC33">
            <v>2</v>
          </cell>
          <cell r="BE33">
            <v>1</v>
          </cell>
          <cell r="BF33">
            <v>1</v>
          </cell>
          <cell r="BI33">
            <v>2</v>
          </cell>
          <cell r="BM33">
            <v>1</v>
          </cell>
          <cell r="BN33">
            <v>1</v>
          </cell>
          <cell r="BV33">
            <v>1</v>
          </cell>
        </row>
        <row r="34">
          <cell r="A34" t="str">
            <v>D394</v>
          </cell>
          <cell r="D34" t="str">
            <v>AUT MAT RIE DAÑ AMB VIA COMU</v>
          </cell>
          <cell r="E34">
            <v>3</v>
          </cell>
          <cell r="F34">
            <v>3</v>
          </cell>
          <cell r="H34">
            <v>1</v>
          </cell>
          <cell r="I34">
            <v>1</v>
          </cell>
          <cell r="J34">
            <v>7</v>
          </cell>
          <cell r="K34">
            <v>3</v>
          </cell>
          <cell r="L34">
            <v>6</v>
          </cell>
          <cell r="M34">
            <v>1</v>
          </cell>
          <cell r="N34">
            <v>3</v>
          </cell>
          <cell r="O34">
            <v>5</v>
          </cell>
          <cell r="P34">
            <v>4</v>
          </cell>
          <cell r="Q34">
            <v>3</v>
          </cell>
          <cell r="R34">
            <v>1</v>
          </cell>
          <cell r="S34">
            <v>3</v>
          </cell>
          <cell r="T34">
            <v>1</v>
          </cell>
          <cell r="U34">
            <v>1</v>
          </cell>
          <cell r="V34">
            <v>2</v>
          </cell>
          <cell r="W34">
            <v>2</v>
          </cell>
          <cell r="X34">
            <v>1</v>
          </cell>
          <cell r="Y34">
            <v>1</v>
          </cell>
          <cell r="AB34">
            <v>7</v>
          </cell>
          <cell r="AC34">
            <v>1</v>
          </cell>
          <cell r="AF34">
            <v>1</v>
          </cell>
          <cell r="AG34">
            <v>1</v>
          </cell>
          <cell r="AH34">
            <v>3</v>
          </cell>
          <cell r="AM34">
            <v>4</v>
          </cell>
          <cell r="AO34">
            <v>1</v>
          </cell>
          <cell r="AT34">
            <v>2</v>
          </cell>
          <cell r="BH34">
            <v>1</v>
          </cell>
          <cell r="BI34">
            <v>2</v>
          </cell>
          <cell r="BN34">
            <v>2</v>
          </cell>
          <cell r="BQ34">
            <v>1</v>
          </cell>
          <cell r="BS34">
            <v>2</v>
          </cell>
          <cell r="BT34">
            <v>1</v>
          </cell>
        </row>
        <row r="35">
          <cell r="A35" t="str">
            <v>D395</v>
          </cell>
          <cell r="D35" t="str">
            <v>DAÑO AMBIE INST CON HABIL  CEM</v>
          </cell>
          <cell r="P35">
            <v>1</v>
          </cell>
          <cell r="AD35">
            <v>3</v>
          </cell>
          <cell r="AH35">
            <v>2</v>
          </cell>
          <cell r="AM35">
            <v>1</v>
          </cell>
          <cell r="AP35">
            <v>2</v>
          </cell>
          <cell r="AR35">
            <v>1</v>
          </cell>
          <cell r="AT35">
            <v>1</v>
          </cell>
          <cell r="AY35">
            <v>2</v>
          </cell>
          <cell r="BK35">
            <v>1</v>
          </cell>
          <cell r="BN35">
            <v>1</v>
          </cell>
        </row>
        <row r="36">
          <cell r="A36" t="str">
            <v>D396</v>
          </cell>
          <cell r="D36" t="str">
            <v>DAÑO AMBIEN  DESA  1 A 5 HECT</v>
          </cell>
          <cell r="E36">
            <v>1</v>
          </cell>
          <cell r="F36">
            <v>4</v>
          </cell>
          <cell r="G36">
            <v>1</v>
          </cell>
          <cell r="H36">
            <v>2</v>
          </cell>
          <cell r="J36">
            <v>1</v>
          </cell>
          <cell r="L36">
            <v>4</v>
          </cell>
          <cell r="M36">
            <v>2</v>
          </cell>
          <cell r="N36">
            <v>1</v>
          </cell>
          <cell r="O36">
            <v>1</v>
          </cell>
          <cell r="P36">
            <v>2</v>
          </cell>
          <cell r="R36">
            <v>3</v>
          </cell>
          <cell r="S36">
            <v>4</v>
          </cell>
          <cell r="T36">
            <v>2</v>
          </cell>
          <cell r="U36">
            <v>3</v>
          </cell>
          <cell r="V36">
            <v>2</v>
          </cell>
          <cell r="W36">
            <v>5</v>
          </cell>
          <cell r="X36">
            <v>2</v>
          </cell>
          <cell r="Y36">
            <v>4</v>
          </cell>
          <cell r="AB36">
            <v>2</v>
          </cell>
          <cell r="AC36">
            <v>3</v>
          </cell>
          <cell r="AD36">
            <v>2</v>
          </cell>
          <cell r="AE36">
            <v>1</v>
          </cell>
          <cell r="AF36">
            <v>1</v>
          </cell>
          <cell r="AH36">
            <v>2</v>
          </cell>
          <cell r="AI36">
            <v>2</v>
          </cell>
          <cell r="AJ36">
            <v>2</v>
          </cell>
          <cell r="AK36">
            <v>3</v>
          </cell>
          <cell r="AL36">
            <v>3</v>
          </cell>
          <cell r="AM36">
            <v>2</v>
          </cell>
          <cell r="AN36">
            <v>2</v>
          </cell>
          <cell r="AO36">
            <v>1</v>
          </cell>
          <cell r="AP36">
            <v>9</v>
          </cell>
          <cell r="AQ36">
            <v>5</v>
          </cell>
          <cell r="AS36">
            <v>3</v>
          </cell>
          <cell r="AT36">
            <v>1</v>
          </cell>
          <cell r="AU36">
            <v>1</v>
          </cell>
          <cell r="AW36">
            <v>2</v>
          </cell>
          <cell r="AY36">
            <v>2</v>
          </cell>
          <cell r="AZ36">
            <v>1</v>
          </cell>
          <cell r="BA36">
            <v>3</v>
          </cell>
          <cell r="BB36">
            <v>3</v>
          </cell>
          <cell r="BD36">
            <v>6</v>
          </cell>
          <cell r="BE36">
            <v>2</v>
          </cell>
          <cell r="BF36">
            <v>2</v>
          </cell>
          <cell r="BG36">
            <v>2</v>
          </cell>
          <cell r="BH36">
            <v>5</v>
          </cell>
          <cell r="BI36">
            <v>3</v>
          </cell>
          <cell r="BJ36">
            <v>1</v>
          </cell>
          <cell r="BK36">
            <v>4</v>
          </cell>
          <cell r="BL36">
            <v>2</v>
          </cell>
          <cell r="BM36">
            <v>4</v>
          </cell>
          <cell r="BN36">
            <v>2</v>
          </cell>
          <cell r="BO36">
            <v>4</v>
          </cell>
          <cell r="BP36">
            <v>3</v>
          </cell>
          <cell r="BQ36">
            <v>1</v>
          </cell>
          <cell r="BS36">
            <v>2</v>
          </cell>
          <cell r="BT36">
            <v>3</v>
          </cell>
          <cell r="BU36">
            <v>1</v>
          </cell>
          <cell r="BV36">
            <v>4</v>
          </cell>
          <cell r="BW36">
            <v>5</v>
          </cell>
          <cell r="BX36">
            <v>4</v>
          </cell>
        </row>
        <row r="37">
          <cell r="A37" t="str">
            <v>D397</v>
          </cell>
          <cell r="D37" t="str">
            <v>DAÑO AMBIEN  DESA  5 A 10 HECT</v>
          </cell>
          <cell r="F37">
            <v>2</v>
          </cell>
          <cell r="G37">
            <v>1</v>
          </cell>
          <cell r="I37">
            <v>1</v>
          </cell>
          <cell r="L37">
            <v>1</v>
          </cell>
          <cell r="M37">
            <v>4</v>
          </cell>
          <cell r="Q37">
            <v>1</v>
          </cell>
          <cell r="AE37">
            <v>2</v>
          </cell>
          <cell r="AF37">
            <v>2</v>
          </cell>
          <cell r="AG37">
            <v>1</v>
          </cell>
          <cell r="AJ37">
            <v>3</v>
          </cell>
          <cell r="AN37">
            <v>2</v>
          </cell>
          <cell r="AO37">
            <v>1</v>
          </cell>
          <cell r="AP37">
            <v>3</v>
          </cell>
          <cell r="AQ37">
            <v>2</v>
          </cell>
          <cell r="AW37">
            <v>1</v>
          </cell>
          <cell r="AX37">
            <v>1</v>
          </cell>
          <cell r="BA37">
            <v>2</v>
          </cell>
          <cell r="BB37">
            <v>1</v>
          </cell>
          <cell r="BD37">
            <v>1</v>
          </cell>
          <cell r="BH37">
            <v>2</v>
          </cell>
          <cell r="BI37">
            <v>3</v>
          </cell>
          <cell r="BL37">
            <v>1</v>
          </cell>
          <cell r="BN37">
            <v>2</v>
          </cell>
          <cell r="BP37">
            <v>1</v>
          </cell>
          <cell r="BQ37">
            <v>1</v>
          </cell>
          <cell r="BS37">
            <v>1</v>
          </cell>
          <cell r="BT37">
            <v>1</v>
          </cell>
          <cell r="BU37">
            <v>2</v>
          </cell>
          <cell r="BV37">
            <v>2</v>
          </cell>
          <cell r="BW37">
            <v>1</v>
          </cell>
          <cell r="BX37">
            <v>1</v>
          </cell>
        </row>
        <row r="38">
          <cell r="A38" t="str">
            <v>D398</v>
          </cell>
          <cell r="D38" t="str">
            <v>DAÑO AMBIEN  DESA  MAS 10 HECT</v>
          </cell>
          <cell r="F38">
            <v>3</v>
          </cell>
          <cell r="I38">
            <v>1</v>
          </cell>
          <cell r="J38">
            <v>1</v>
          </cell>
          <cell r="P38">
            <v>2</v>
          </cell>
          <cell r="U38">
            <v>1</v>
          </cell>
          <cell r="V38">
            <v>1</v>
          </cell>
          <cell r="AC38">
            <v>1</v>
          </cell>
          <cell r="AE38">
            <v>1</v>
          </cell>
          <cell r="AH38">
            <v>3</v>
          </cell>
          <cell r="AI38">
            <v>1</v>
          </cell>
          <cell r="AJ38">
            <v>1</v>
          </cell>
          <cell r="AK38">
            <v>1</v>
          </cell>
          <cell r="AO38">
            <v>2</v>
          </cell>
          <cell r="AP38">
            <v>2</v>
          </cell>
          <cell r="AQ38">
            <v>2</v>
          </cell>
          <cell r="AU38">
            <v>1</v>
          </cell>
          <cell r="AV38">
            <v>1</v>
          </cell>
          <cell r="AX38">
            <v>2</v>
          </cell>
          <cell r="AY38">
            <v>2</v>
          </cell>
          <cell r="BD38">
            <v>1</v>
          </cell>
          <cell r="BE38">
            <v>1</v>
          </cell>
          <cell r="BF38">
            <v>1</v>
          </cell>
          <cell r="BH38">
            <v>3</v>
          </cell>
          <cell r="BI38">
            <v>1</v>
          </cell>
          <cell r="BK38">
            <v>1</v>
          </cell>
          <cell r="BM38">
            <v>1</v>
          </cell>
          <cell r="BN38">
            <v>1</v>
          </cell>
          <cell r="BO38">
            <v>1</v>
          </cell>
          <cell r="BT38">
            <v>1</v>
          </cell>
        </row>
        <row r="39">
          <cell r="A39" t="str">
            <v>D399</v>
          </cell>
          <cell r="D39" t="str">
            <v>DAÑO AMBIEN  DESA  PRO ASO PAR</v>
          </cell>
          <cell r="F39">
            <v>2</v>
          </cell>
          <cell r="G39">
            <v>1</v>
          </cell>
          <cell r="H39">
            <v>1</v>
          </cell>
          <cell r="J39">
            <v>1</v>
          </cell>
          <cell r="L39">
            <v>1</v>
          </cell>
          <cell r="M39">
            <v>4</v>
          </cell>
          <cell r="P39">
            <v>1</v>
          </cell>
          <cell r="Q39">
            <v>1</v>
          </cell>
          <cell r="V39">
            <v>1</v>
          </cell>
          <cell r="Y39">
            <v>1</v>
          </cell>
          <cell r="AA39">
            <v>1</v>
          </cell>
          <cell r="AB39">
            <v>1</v>
          </cell>
          <cell r="AC39">
            <v>2</v>
          </cell>
          <cell r="AD39">
            <v>2</v>
          </cell>
          <cell r="AF39">
            <v>3</v>
          </cell>
          <cell r="AH39">
            <v>1</v>
          </cell>
          <cell r="AU39">
            <v>1</v>
          </cell>
          <cell r="AV39">
            <v>1</v>
          </cell>
          <cell r="BD39">
            <v>1</v>
          </cell>
          <cell r="BK39">
            <v>1</v>
          </cell>
          <cell r="BW39">
            <v>1</v>
          </cell>
        </row>
        <row r="40">
          <cell r="A40" t="str">
            <v>D400</v>
          </cell>
          <cell r="D40" t="str">
            <v>DER DAÑO AMBI MOD EST INO PREV</v>
          </cell>
          <cell r="E40">
            <v>23</v>
          </cell>
          <cell r="F40">
            <v>6</v>
          </cell>
          <cell r="G40">
            <v>1</v>
          </cell>
          <cell r="J40">
            <v>7</v>
          </cell>
          <cell r="M40">
            <v>2</v>
          </cell>
          <cell r="N40">
            <v>1</v>
          </cell>
          <cell r="O40">
            <v>6</v>
          </cell>
          <cell r="P40">
            <v>23</v>
          </cell>
          <cell r="Q40">
            <v>22</v>
          </cell>
          <cell r="R40">
            <v>6</v>
          </cell>
          <cell r="S40">
            <v>10</v>
          </cell>
          <cell r="T40">
            <v>4</v>
          </cell>
          <cell r="U40">
            <v>6</v>
          </cell>
          <cell r="V40">
            <v>15</v>
          </cell>
          <cell r="W40">
            <v>2</v>
          </cell>
          <cell r="X40">
            <v>2</v>
          </cell>
          <cell r="Y40">
            <v>11</v>
          </cell>
          <cell r="AA40">
            <v>13</v>
          </cell>
          <cell r="AB40">
            <v>26</v>
          </cell>
          <cell r="AC40">
            <v>7</v>
          </cell>
          <cell r="AD40">
            <v>6</v>
          </cell>
          <cell r="AE40">
            <v>12</v>
          </cell>
          <cell r="AF40">
            <v>2</v>
          </cell>
          <cell r="AG40">
            <v>6</v>
          </cell>
          <cell r="AH40">
            <v>11</v>
          </cell>
          <cell r="AK40">
            <v>3</v>
          </cell>
          <cell r="AL40">
            <v>6</v>
          </cell>
          <cell r="AM40">
            <v>12</v>
          </cell>
          <cell r="AN40">
            <v>17</v>
          </cell>
          <cell r="AO40">
            <v>2</v>
          </cell>
          <cell r="AP40">
            <v>6</v>
          </cell>
          <cell r="AQ40">
            <v>3</v>
          </cell>
          <cell r="AS40">
            <v>2</v>
          </cell>
          <cell r="AU40">
            <v>13</v>
          </cell>
          <cell r="BA40">
            <v>1</v>
          </cell>
          <cell r="BG40">
            <v>2</v>
          </cell>
          <cell r="BH40">
            <v>5</v>
          </cell>
          <cell r="BI40">
            <v>3</v>
          </cell>
          <cell r="BJ40">
            <v>6</v>
          </cell>
          <cell r="BK40">
            <v>1</v>
          </cell>
          <cell r="BL40">
            <v>1</v>
          </cell>
          <cell r="BO40">
            <v>11</v>
          </cell>
          <cell r="BQ40">
            <v>4</v>
          </cell>
          <cell r="BR40">
            <v>1</v>
          </cell>
          <cell r="BS40">
            <v>2</v>
          </cell>
          <cell r="BT40">
            <v>10</v>
          </cell>
          <cell r="BU40">
            <v>1</v>
          </cell>
          <cell r="BW40">
            <v>2</v>
          </cell>
        </row>
        <row r="41">
          <cell r="A41" t="str">
            <v>D982</v>
          </cell>
          <cell r="D41" t="str">
            <v>DER DAÑO AMBI MOD EST RIES AMB</v>
          </cell>
          <cell r="J41">
            <v>1</v>
          </cell>
          <cell r="L41">
            <v>2</v>
          </cell>
          <cell r="M41">
            <v>2</v>
          </cell>
          <cell r="Q41">
            <v>1</v>
          </cell>
          <cell r="X41">
            <v>2</v>
          </cell>
          <cell r="AK41">
            <v>2</v>
          </cell>
          <cell r="AS41">
            <v>2</v>
          </cell>
          <cell r="AT41">
            <v>1</v>
          </cell>
          <cell r="AW41">
            <v>1</v>
          </cell>
          <cell r="BE41">
            <v>1</v>
          </cell>
          <cell r="BI41">
            <v>1</v>
          </cell>
          <cell r="BR41">
            <v>26</v>
          </cell>
          <cell r="BU41">
            <v>1</v>
          </cell>
          <cell r="BW41">
            <v>1</v>
          </cell>
          <cell r="BX41">
            <v>10</v>
          </cell>
        </row>
        <row r="42">
          <cell r="A42" t="str">
            <v>DC74</v>
          </cell>
          <cell r="D42" t="str">
            <v>LIC AMB UNI FUENT JURIS ESTAT</v>
          </cell>
          <cell r="AU42">
            <v>1</v>
          </cell>
          <cell r="AX42">
            <v>1</v>
          </cell>
          <cell r="BH42">
            <v>1</v>
          </cell>
          <cell r="BT42">
            <v>1</v>
          </cell>
        </row>
        <row r="43">
          <cell r="A43" t="str">
            <v>DC75</v>
          </cell>
          <cell r="D43" t="str">
            <v>OTORGAM LICENCIA AMBIENT UNICA</v>
          </cell>
          <cell r="AW43">
            <v>1</v>
          </cell>
          <cell r="AX43">
            <v>1</v>
          </cell>
          <cell r="AZ43">
            <v>1</v>
          </cell>
          <cell r="BD43">
            <v>2</v>
          </cell>
          <cell r="BF43">
            <v>3</v>
          </cell>
          <cell r="BI43">
            <v>4</v>
          </cell>
          <cell r="BJ43">
            <v>4</v>
          </cell>
          <cell r="BK43">
            <v>2</v>
          </cell>
          <cell r="BL43">
            <v>1</v>
          </cell>
          <cell r="BM43">
            <v>2</v>
          </cell>
          <cell r="BN43">
            <v>2</v>
          </cell>
          <cell r="BO43">
            <v>1</v>
          </cell>
          <cell r="BP43">
            <v>1</v>
          </cell>
          <cell r="BQ43">
            <v>1</v>
          </cell>
          <cell r="BS43">
            <v>3</v>
          </cell>
          <cell r="BU43">
            <v>1</v>
          </cell>
          <cell r="BV43">
            <v>1</v>
          </cell>
          <cell r="BW43">
            <v>3</v>
          </cell>
          <cell r="BX43">
            <v>1</v>
          </cell>
        </row>
        <row r="44">
          <cell r="A44" t="str">
            <v>D414</v>
          </cell>
          <cell r="B44" t="str">
            <v>4143010110</v>
          </cell>
          <cell r="C44" t="str">
            <v>POR REG DE GENER DE RESID MANEJO ESP PERS FIS MOR</v>
          </cell>
          <cell r="D44" t="str">
            <v>REGIS MANEJ REISDU P FIS O MOR</v>
          </cell>
          <cell r="E44">
            <v>12</v>
          </cell>
          <cell r="F44">
            <v>7</v>
          </cell>
          <cell r="G44">
            <v>4</v>
          </cell>
          <cell r="H44">
            <v>3</v>
          </cell>
          <cell r="I44">
            <v>11</v>
          </cell>
          <cell r="J44">
            <v>7</v>
          </cell>
          <cell r="K44">
            <v>2</v>
          </cell>
          <cell r="L44">
            <v>8</v>
          </cell>
          <cell r="M44">
            <v>5</v>
          </cell>
          <cell r="N44">
            <v>6</v>
          </cell>
          <cell r="O44">
            <v>6</v>
          </cell>
          <cell r="P44">
            <v>2</v>
          </cell>
          <cell r="Q44">
            <v>3</v>
          </cell>
          <cell r="R44">
            <v>1</v>
          </cell>
          <cell r="S44">
            <v>4</v>
          </cell>
          <cell r="T44">
            <v>7</v>
          </cell>
          <cell r="U44">
            <v>1</v>
          </cell>
          <cell r="V44">
            <v>6</v>
          </cell>
          <cell r="W44">
            <v>1</v>
          </cell>
          <cell r="X44">
            <v>9</v>
          </cell>
          <cell r="Y44">
            <v>4</v>
          </cell>
          <cell r="Z44">
            <v>2</v>
          </cell>
          <cell r="AC44">
            <v>5</v>
          </cell>
          <cell r="AD44">
            <v>2</v>
          </cell>
          <cell r="AE44">
            <v>1</v>
          </cell>
          <cell r="AF44">
            <v>10</v>
          </cell>
          <cell r="AG44">
            <v>3</v>
          </cell>
          <cell r="AH44">
            <v>7</v>
          </cell>
          <cell r="AI44">
            <v>2</v>
          </cell>
          <cell r="AJ44">
            <v>1</v>
          </cell>
          <cell r="AK44">
            <v>4</v>
          </cell>
          <cell r="AL44">
            <v>3</v>
          </cell>
          <cell r="AM44">
            <v>3</v>
          </cell>
          <cell r="AN44">
            <v>2</v>
          </cell>
          <cell r="AO44">
            <v>2</v>
          </cell>
          <cell r="AP44">
            <v>2</v>
          </cell>
          <cell r="AQ44">
            <v>1</v>
          </cell>
          <cell r="AR44">
            <v>5</v>
          </cell>
          <cell r="AS44">
            <v>2</v>
          </cell>
          <cell r="AT44">
            <v>30</v>
          </cell>
          <cell r="AU44">
            <v>2</v>
          </cell>
          <cell r="AV44">
            <v>10</v>
          </cell>
          <cell r="AW44">
            <v>4</v>
          </cell>
          <cell r="AX44">
            <v>3</v>
          </cell>
          <cell r="AY44">
            <v>7</v>
          </cell>
          <cell r="AZ44">
            <v>3</v>
          </cell>
          <cell r="BA44">
            <v>7</v>
          </cell>
          <cell r="BB44">
            <v>5</v>
          </cell>
          <cell r="BC44">
            <v>3</v>
          </cell>
          <cell r="BD44">
            <v>3</v>
          </cell>
          <cell r="BE44">
            <v>6</v>
          </cell>
          <cell r="BF44">
            <v>8</v>
          </cell>
          <cell r="BG44">
            <v>6</v>
          </cell>
          <cell r="BH44">
            <v>7</v>
          </cell>
          <cell r="BI44">
            <v>3</v>
          </cell>
          <cell r="BJ44">
            <v>5</v>
          </cell>
          <cell r="BK44">
            <v>3</v>
          </cell>
          <cell r="BL44">
            <v>6</v>
          </cell>
          <cell r="BM44">
            <v>4</v>
          </cell>
          <cell r="BN44">
            <v>2</v>
          </cell>
          <cell r="BO44">
            <v>3</v>
          </cell>
          <cell r="BP44">
            <v>4</v>
          </cell>
          <cell r="BQ44">
            <v>9</v>
          </cell>
          <cell r="BR44">
            <v>8</v>
          </cell>
          <cell r="BS44">
            <v>7</v>
          </cell>
          <cell r="BT44">
            <v>4</v>
          </cell>
          <cell r="BV44">
            <v>3</v>
          </cell>
          <cell r="BW44">
            <v>9</v>
          </cell>
          <cell r="BX44">
            <v>5</v>
          </cell>
        </row>
        <row r="45">
          <cell r="A45" t="str">
            <v>D415</v>
          </cell>
          <cell r="B45" t="str">
            <v>4143010111</v>
          </cell>
          <cell r="C45" t="str">
            <v>POR EL REGISTRO COMO GESTOR DE RESID DE MANEJO ESP</v>
          </cell>
          <cell r="D45" t="str">
            <v>REGIS MANEJ REISDU COMO GESTOR</v>
          </cell>
          <cell r="E45">
            <v>2</v>
          </cell>
          <cell r="F45">
            <v>3</v>
          </cell>
          <cell r="H45">
            <v>2</v>
          </cell>
          <cell r="I45">
            <v>4</v>
          </cell>
          <cell r="J45">
            <v>1</v>
          </cell>
          <cell r="K45">
            <v>2</v>
          </cell>
          <cell r="L45">
            <v>2</v>
          </cell>
          <cell r="M45">
            <v>3</v>
          </cell>
          <cell r="N45">
            <v>2</v>
          </cell>
          <cell r="O45">
            <v>4</v>
          </cell>
          <cell r="P45">
            <v>2</v>
          </cell>
          <cell r="Q45">
            <v>3</v>
          </cell>
          <cell r="R45">
            <v>1</v>
          </cell>
          <cell r="S45">
            <v>2</v>
          </cell>
          <cell r="T45">
            <v>2</v>
          </cell>
          <cell r="U45">
            <v>1</v>
          </cell>
          <cell r="W45">
            <v>2</v>
          </cell>
          <cell r="X45">
            <v>3</v>
          </cell>
          <cell r="Y45">
            <v>1</v>
          </cell>
          <cell r="Z45">
            <v>5</v>
          </cell>
          <cell r="AB45">
            <v>2</v>
          </cell>
          <cell r="AD45">
            <v>4</v>
          </cell>
          <cell r="AE45">
            <v>4</v>
          </cell>
          <cell r="AF45">
            <v>6</v>
          </cell>
          <cell r="AG45">
            <v>2</v>
          </cell>
          <cell r="AH45">
            <v>1</v>
          </cell>
          <cell r="AI45">
            <v>2</v>
          </cell>
          <cell r="AJ45">
            <v>4</v>
          </cell>
          <cell r="AK45">
            <v>1</v>
          </cell>
          <cell r="AL45">
            <v>3</v>
          </cell>
          <cell r="AM45">
            <v>3</v>
          </cell>
          <cell r="AN45">
            <v>5</v>
          </cell>
          <cell r="AO45">
            <v>1</v>
          </cell>
          <cell r="AP45">
            <v>6</v>
          </cell>
          <cell r="AQ45">
            <v>2</v>
          </cell>
          <cell r="AS45">
            <v>2</v>
          </cell>
          <cell r="AT45">
            <v>4</v>
          </cell>
          <cell r="AU45">
            <v>2</v>
          </cell>
          <cell r="AV45">
            <v>2</v>
          </cell>
          <cell r="AW45">
            <v>5</v>
          </cell>
          <cell r="AX45">
            <v>1</v>
          </cell>
          <cell r="AY45">
            <v>4</v>
          </cell>
          <cell r="AZ45">
            <v>4</v>
          </cell>
          <cell r="BA45">
            <v>3</v>
          </cell>
          <cell r="BB45">
            <v>5</v>
          </cell>
          <cell r="BC45">
            <v>2</v>
          </cell>
          <cell r="BD45">
            <v>3</v>
          </cell>
          <cell r="BE45">
            <v>2</v>
          </cell>
          <cell r="BG45">
            <v>7</v>
          </cell>
          <cell r="BH45">
            <v>4</v>
          </cell>
          <cell r="BI45">
            <v>2</v>
          </cell>
          <cell r="BJ45">
            <v>1</v>
          </cell>
          <cell r="BK45">
            <v>3</v>
          </cell>
          <cell r="BL45">
            <v>3</v>
          </cell>
          <cell r="BM45">
            <v>3</v>
          </cell>
          <cell r="BN45">
            <v>5</v>
          </cell>
          <cell r="BO45">
            <v>3</v>
          </cell>
          <cell r="BP45">
            <v>3</v>
          </cell>
          <cell r="BQ45">
            <v>5</v>
          </cell>
          <cell r="BR45">
            <v>3</v>
          </cell>
          <cell r="BS45">
            <v>3</v>
          </cell>
          <cell r="BT45">
            <v>1</v>
          </cell>
          <cell r="BU45">
            <v>5</v>
          </cell>
          <cell r="BV45">
            <v>7</v>
          </cell>
          <cell r="BW45">
            <v>5</v>
          </cell>
          <cell r="BX45">
            <v>3</v>
          </cell>
        </row>
        <row r="46">
          <cell r="A46" t="str">
            <v>D416</v>
          </cell>
          <cell r="B46" t="str">
            <v>4143010112</v>
          </cell>
          <cell r="C46" t="str">
            <v>POR LA AUTORIZACION DE PLANES DE MANEJ RESID ESP</v>
          </cell>
          <cell r="D46" t="str">
            <v>AUTOR MANEJO ESPECIAL RESUDUOS</v>
          </cell>
          <cell r="E46">
            <v>15</v>
          </cell>
          <cell r="F46">
            <v>4</v>
          </cell>
          <cell r="G46">
            <v>5</v>
          </cell>
          <cell r="H46">
            <v>2</v>
          </cell>
          <cell r="I46">
            <v>4</v>
          </cell>
          <cell r="K46">
            <v>1</v>
          </cell>
          <cell r="L46">
            <v>10</v>
          </cell>
          <cell r="M46">
            <v>4</v>
          </cell>
          <cell r="N46">
            <v>10</v>
          </cell>
          <cell r="O46">
            <v>11</v>
          </cell>
          <cell r="P46">
            <v>5</v>
          </cell>
          <cell r="Q46">
            <v>4</v>
          </cell>
          <cell r="R46">
            <v>3</v>
          </cell>
          <cell r="S46">
            <v>5</v>
          </cell>
          <cell r="T46">
            <v>9</v>
          </cell>
          <cell r="V46">
            <v>5</v>
          </cell>
          <cell r="W46">
            <v>3</v>
          </cell>
          <cell r="X46">
            <v>4</v>
          </cell>
          <cell r="Y46">
            <v>6</v>
          </cell>
          <cell r="Z46">
            <v>2</v>
          </cell>
          <cell r="AB46">
            <v>1</v>
          </cell>
          <cell r="AC46">
            <v>6</v>
          </cell>
          <cell r="AD46">
            <v>5</v>
          </cell>
          <cell r="AE46">
            <v>1</v>
          </cell>
          <cell r="AF46">
            <v>10</v>
          </cell>
          <cell r="AG46">
            <v>3</v>
          </cell>
          <cell r="AH46">
            <v>2</v>
          </cell>
          <cell r="AI46">
            <v>2</v>
          </cell>
          <cell r="AK46">
            <v>8</v>
          </cell>
          <cell r="AL46">
            <v>5</v>
          </cell>
          <cell r="AM46">
            <v>8</v>
          </cell>
          <cell r="AN46">
            <v>6</v>
          </cell>
          <cell r="AO46">
            <v>4</v>
          </cell>
          <cell r="AP46">
            <v>20</v>
          </cell>
          <cell r="AQ46">
            <v>3</v>
          </cell>
          <cell r="AR46">
            <v>3</v>
          </cell>
          <cell r="AT46">
            <v>10</v>
          </cell>
          <cell r="AU46">
            <v>5</v>
          </cell>
          <cell r="AV46">
            <v>9</v>
          </cell>
          <cell r="AW46">
            <v>12</v>
          </cell>
          <cell r="AX46">
            <v>4</v>
          </cell>
          <cell r="AY46">
            <v>10</v>
          </cell>
          <cell r="AZ46">
            <v>5</v>
          </cell>
          <cell r="BA46">
            <v>8</v>
          </cell>
          <cell r="BB46">
            <v>4</v>
          </cell>
          <cell r="BC46">
            <v>4</v>
          </cell>
          <cell r="BD46">
            <v>5</v>
          </cell>
          <cell r="BE46">
            <v>9</v>
          </cell>
          <cell r="BF46">
            <v>7</v>
          </cell>
          <cell r="BG46">
            <v>8</v>
          </cell>
          <cell r="BH46">
            <v>21</v>
          </cell>
          <cell r="BI46">
            <v>7</v>
          </cell>
          <cell r="BJ46">
            <v>5</v>
          </cell>
          <cell r="BK46">
            <v>4</v>
          </cell>
          <cell r="BL46">
            <v>5</v>
          </cell>
          <cell r="BM46">
            <v>4</v>
          </cell>
          <cell r="BN46">
            <v>9</v>
          </cell>
          <cell r="BO46">
            <v>2</v>
          </cell>
          <cell r="BP46">
            <v>8</v>
          </cell>
          <cell r="BQ46">
            <v>6</v>
          </cell>
          <cell r="BR46">
            <v>1</v>
          </cell>
          <cell r="BS46">
            <v>9</v>
          </cell>
          <cell r="BT46">
            <v>11</v>
          </cell>
          <cell r="BU46">
            <v>4</v>
          </cell>
          <cell r="BV46">
            <v>11</v>
          </cell>
          <cell r="BW46">
            <v>13</v>
          </cell>
          <cell r="BX46">
            <v>6</v>
          </cell>
        </row>
        <row r="47">
          <cell r="A47" t="str">
            <v>D755</v>
          </cell>
          <cell r="B47" t="str">
            <v>4143010113</v>
          </cell>
          <cell r="C47" t="str">
            <v>POR DICT EXPED DE LIC AMBIEN FUENTE JURISD ESTAT</v>
          </cell>
          <cell r="D47" t="str">
            <v>DICT.EXPED.LIC.AMB.JURISD ESTA</v>
          </cell>
          <cell r="F47">
            <v>5</v>
          </cell>
          <cell r="Q47">
            <v>2</v>
          </cell>
          <cell r="Y47">
            <v>1</v>
          </cell>
          <cell r="Z47">
            <v>1</v>
          </cell>
        </row>
        <row r="48">
          <cell r="A48" t="str">
            <v>D402</v>
          </cell>
          <cell r="B48" t="str">
            <v>4143010114</v>
          </cell>
          <cell r="C48" t="str">
            <v>POR DICT DE EXPED DE ACTUALIZ DE LIC AMBIENT UNICA</v>
          </cell>
          <cell r="D48" t="str">
            <v>DICTAM LICEN CÉDUL AMBIEN ÚNIC</v>
          </cell>
          <cell r="E48">
            <v>4</v>
          </cell>
          <cell r="F48">
            <v>3</v>
          </cell>
          <cell r="H48">
            <v>6</v>
          </cell>
          <cell r="I48">
            <v>2</v>
          </cell>
          <cell r="J48">
            <v>1</v>
          </cell>
          <cell r="L48">
            <v>62</v>
          </cell>
          <cell r="M48">
            <v>27</v>
          </cell>
          <cell r="N48">
            <v>112</v>
          </cell>
          <cell r="O48">
            <v>8</v>
          </cell>
          <cell r="P48">
            <v>2</v>
          </cell>
          <cell r="R48">
            <v>3</v>
          </cell>
          <cell r="S48">
            <v>1</v>
          </cell>
          <cell r="T48">
            <v>1</v>
          </cell>
          <cell r="U48">
            <v>2</v>
          </cell>
          <cell r="V48">
            <v>1</v>
          </cell>
          <cell r="W48">
            <v>3</v>
          </cell>
          <cell r="X48">
            <v>6</v>
          </cell>
          <cell r="Y48">
            <v>33</v>
          </cell>
          <cell r="Z48">
            <v>16</v>
          </cell>
          <cell r="AA48">
            <v>10</v>
          </cell>
          <cell r="AB48">
            <v>28</v>
          </cell>
          <cell r="AC48">
            <v>37</v>
          </cell>
          <cell r="AD48">
            <v>65</v>
          </cell>
          <cell r="AE48">
            <v>5</v>
          </cell>
          <cell r="AF48">
            <v>4</v>
          </cell>
          <cell r="AG48">
            <v>2</v>
          </cell>
          <cell r="AH48">
            <v>5</v>
          </cell>
          <cell r="AJ48">
            <v>4</v>
          </cell>
          <cell r="AK48">
            <v>90</v>
          </cell>
          <cell r="AL48">
            <v>116</v>
          </cell>
          <cell r="AM48">
            <v>11</v>
          </cell>
          <cell r="AN48">
            <v>6</v>
          </cell>
          <cell r="AO48">
            <v>3</v>
          </cell>
          <cell r="AP48">
            <v>2</v>
          </cell>
          <cell r="AQ48">
            <v>3</v>
          </cell>
          <cell r="AS48">
            <v>1</v>
          </cell>
          <cell r="AT48">
            <v>1</v>
          </cell>
          <cell r="AU48">
            <v>1</v>
          </cell>
          <cell r="AV48">
            <v>84</v>
          </cell>
          <cell r="AW48">
            <v>35</v>
          </cell>
          <cell r="AX48">
            <v>102</v>
          </cell>
          <cell r="AY48">
            <v>8</v>
          </cell>
          <cell r="AZ48">
            <v>1</v>
          </cell>
          <cell r="BA48">
            <v>1</v>
          </cell>
          <cell r="BC48">
            <v>1</v>
          </cell>
          <cell r="BD48">
            <v>1</v>
          </cell>
          <cell r="BE48">
            <v>2</v>
          </cell>
          <cell r="BG48">
            <v>5</v>
          </cell>
          <cell r="BH48">
            <v>22</v>
          </cell>
          <cell r="BI48">
            <v>47</v>
          </cell>
          <cell r="BJ48">
            <v>165</v>
          </cell>
          <cell r="BK48">
            <v>4</v>
          </cell>
          <cell r="BL48">
            <v>2</v>
          </cell>
          <cell r="BM48">
            <v>3</v>
          </cell>
          <cell r="BO48">
            <v>1</v>
          </cell>
          <cell r="BQ48">
            <v>1</v>
          </cell>
          <cell r="BS48">
            <v>4</v>
          </cell>
          <cell r="BT48">
            <v>72</v>
          </cell>
          <cell r="BU48">
            <v>46</v>
          </cell>
          <cell r="BV48">
            <v>108</v>
          </cell>
          <cell r="BW48">
            <v>11</v>
          </cell>
          <cell r="BX48">
            <v>2</v>
          </cell>
        </row>
        <row r="49">
          <cell r="A49" t="str">
            <v>D417</v>
          </cell>
          <cell r="D49" t="str">
            <v>DICTAM LICENC AMBIEN ÚNICAS</v>
          </cell>
          <cell r="E49">
            <v>1</v>
          </cell>
          <cell r="H49">
            <v>1</v>
          </cell>
          <cell r="L49">
            <v>3</v>
          </cell>
          <cell r="M49">
            <v>1</v>
          </cell>
          <cell r="N49">
            <v>2</v>
          </cell>
          <cell r="O49">
            <v>1</v>
          </cell>
          <cell r="Q49">
            <v>3</v>
          </cell>
          <cell r="R49">
            <v>2</v>
          </cell>
          <cell r="T49">
            <v>4</v>
          </cell>
          <cell r="U49">
            <v>2</v>
          </cell>
          <cell r="V49">
            <v>4</v>
          </cell>
          <cell r="W49">
            <v>4</v>
          </cell>
          <cell r="X49">
            <v>3</v>
          </cell>
          <cell r="Y49">
            <v>4</v>
          </cell>
          <cell r="Z49">
            <v>3</v>
          </cell>
          <cell r="AB49">
            <v>1</v>
          </cell>
          <cell r="AD49">
            <v>1</v>
          </cell>
          <cell r="AE49">
            <v>5</v>
          </cell>
          <cell r="AF49">
            <v>2</v>
          </cell>
          <cell r="AG49">
            <v>1</v>
          </cell>
          <cell r="AH49">
            <v>2</v>
          </cell>
          <cell r="AJ49">
            <v>1</v>
          </cell>
          <cell r="AK49">
            <v>1</v>
          </cell>
          <cell r="AL49">
            <v>3</v>
          </cell>
          <cell r="AM49">
            <v>1</v>
          </cell>
          <cell r="AN49">
            <v>2</v>
          </cell>
          <cell r="AO49">
            <v>3</v>
          </cell>
          <cell r="AP49">
            <v>1</v>
          </cell>
          <cell r="AQ49">
            <v>4</v>
          </cell>
          <cell r="AS49">
            <v>1</v>
          </cell>
          <cell r="AV49">
            <v>3</v>
          </cell>
          <cell r="AW49">
            <v>2</v>
          </cell>
          <cell r="AX49">
            <v>1</v>
          </cell>
          <cell r="AY49">
            <v>1</v>
          </cell>
          <cell r="AZ49">
            <v>2</v>
          </cell>
          <cell r="BA49">
            <v>5</v>
          </cell>
          <cell r="BB49">
            <v>2</v>
          </cell>
          <cell r="BC49">
            <v>2</v>
          </cell>
          <cell r="BD49">
            <v>2</v>
          </cell>
          <cell r="BE49">
            <v>1</v>
          </cell>
          <cell r="BF49">
            <v>1</v>
          </cell>
          <cell r="BM49">
            <v>1</v>
          </cell>
          <cell r="BN49">
            <v>1</v>
          </cell>
          <cell r="BO49">
            <v>1</v>
          </cell>
        </row>
        <row r="50">
          <cell r="A50" t="str">
            <v>D985</v>
          </cell>
          <cell r="D50" t="str">
            <v>REF.LIC.AMB.FTE.FIJ.AUM.PROD</v>
          </cell>
          <cell r="L50">
            <v>1</v>
          </cell>
          <cell r="Q50">
            <v>2</v>
          </cell>
          <cell r="V50">
            <v>2</v>
          </cell>
          <cell r="W50">
            <v>1</v>
          </cell>
          <cell r="Y50">
            <v>2</v>
          </cell>
          <cell r="AC50">
            <v>1</v>
          </cell>
          <cell r="AD50">
            <v>1</v>
          </cell>
          <cell r="AF50">
            <v>2</v>
          </cell>
          <cell r="AG50">
            <v>1</v>
          </cell>
          <cell r="AK50">
            <v>47</v>
          </cell>
          <cell r="AL50">
            <v>4</v>
          </cell>
          <cell r="AM50">
            <v>1</v>
          </cell>
          <cell r="AP50">
            <v>1</v>
          </cell>
          <cell r="AS50">
            <v>2</v>
          </cell>
          <cell r="AT50">
            <v>1</v>
          </cell>
          <cell r="AW50">
            <v>1</v>
          </cell>
          <cell r="AZ50">
            <v>1</v>
          </cell>
          <cell r="BD50">
            <v>1</v>
          </cell>
          <cell r="BJ50">
            <v>2</v>
          </cell>
          <cell r="BL50">
            <v>1</v>
          </cell>
          <cell r="BM50">
            <v>1</v>
          </cell>
          <cell r="BN50">
            <v>1</v>
          </cell>
          <cell r="BQ50">
            <v>2</v>
          </cell>
          <cell r="BR50">
            <v>1</v>
          </cell>
          <cell r="BV50">
            <v>3</v>
          </cell>
          <cell r="BW50">
            <v>1</v>
          </cell>
        </row>
        <row r="51">
          <cell r="A51" t="str">
            <v>D418</v>
          </cell>
          <cell r="B51" t="str">
            <v>4143010115</v>
          </cell>
          <cell r="C51" t="str">
            <v>POR LA VALIDACION DE DICTAMENES DE DAÑO AMBIENTAL</v>
          </cell>
          <cell r="D51" t="str">
            <v>OPI.TÉC.IMPAC.RIESGO AMB.11A20</v>
          </cell>
          <cell r="N51">
            <v>2</v>
          </cell>
          <cell r="O51">
            <v>6</v>
          </cell>
          <cell r="V51">
            <v>3</v>
          </cell>
          <cell r="Y51">
            <v>1</v>
          </cell>
          <cell r="AF51">
            <v>1</v>
          </cell>
          <cell r="AI51">
            <v>2</v>
          </cell>
          <cell r="AJ51">
            <v>1</v>
          </cell>
          <cell r="AK51">
            <v>1</v>
          </cell>
          <cell r="AP51">
            <v>2</v>
          </cell>
          <cell r="AQ51">
            <v>2</v>
          </cell>
          <cell r="AU51">
            <v>1</v>
          </cell>
          <cell r="AZ51">
            <v>2</v>
          </cell>
          <cell r="BB51">
            <v>1</v>
          </cell>
          <cell r="BD51">
            <v>1</v>
          </cell>
          <cell r="BF51">
            <v>1</v>
          </cell>
          <cell r="BG51">
            <v>3</v>
          </cell>
          <cell r="BI51">
            <v>4</v>
          </cell>
          <cell r="BJ51">
            <v>3</v>
          </cell>
          <cell r="BN51">
            <v>1</v>
          </cell>
          <cell r="BO51">
            <v>1</v>
          </cell>
          <cell r="BQ51">
            <v>1</v>
          </cell>
          <cell r="BR51">
            <v>1</v>
          </cell>
          <cell r="BS51">
            <v>3</v>
          </cell>
          <cell r="BV51">
            <v>1</v>
          </cell>
          <cell r="BX51">
            <v>3</v>
          </cell>
        </row>
        <row r="52">
          <cell r="A52" t="str">
            <v>D603</v>
          </cell>
          <cell r="D52" t="str">
            <v>OPIN.TÉC.IMPACTO Y RIESGO AMBI</v>
          </cell>
          <cell r="E52">
            <v>15</v>
          </cell>
          <cell r="F52">
            <v>12</v>
          </cell>
          <cell r="G52">
            <v>4</v>
          </cell>
          <cell r="H52">
            <v>12</v>
          </cell>
          <cell r="I52">
            <v>12</v>
          </cell>
          <cell r="J52">
            <v>24</v>
          </cell>
          <cell r="K52">
            <v>7</v>
          </cell>
          <cell r="L52">
            <v>3</v>
          </cell>
          <cell r="M52">
            <v>30</v>
          </cell>
          <cell r="N52">
            <v>99</v>
          </cell>
          <cell r="O52">
            <v>55</v>
          </cell>
          <cell r="P52">
            <v>24</v>
          </cell>
          <cell r="Q52">
            <v>14</v>
          </cell>
          <cell r="R52">
            <v>11</v>
          </cell>
          <cell r="S52">
            <v>8</v>
          </cell>
          <cell r="T52">
            <v>11</v>
          </cell>
          <cell r="U52">
            <v>12</v>
          </cell>
          <cell r="V52">
            <v>20</v>
          </cell>
          <cell r="W52">
            <v>12</v>
          </cell>
          <cell r="X52">
            <v>20</v>
          </cell>
          <cell r="Y52">
            <v>14</v>
          </cell>
          <cell r="Z52">
            <v>10</v>
          </cell>
          <cell r="AA52">
            <v>10</v>
          </cell>
          <cell r="AB52">
            <v>80</v>
          </cell>
          <cell r="AC52">
            <v>16</v>
          </cell>
          <cell r="AD52">
            <v>10</v>
          </cell>
          <cell r="AE52">
            <v>15</v>
          </cell>
          <cell r="AF52">
            <v>13</v>
          </cell>
          <cell r="AG52">
            <v>31</v>
          </cell>
          <cell r="AH52">
            <v>37</v>
          </cell>
          <cell r="AI52">
            <v>13</v>
          </cell>
          <cell r="AJ52">
            <v>34</v>
          </cell>
          <cell r="AK52">
            <v>9</v>
          </cell>
          <cell r="AL52">
            <v>12</v>
          </cell>
          <cell r="AM52">
            <v>98</v>
          </cell>
          <cell r="AN52">
            <v>28</v>
          </cell>
          <cell r="AO52">
            <v>35</v>
          </cell>
          <cell r="AP52">
            <v>18</v>
          </cell>
          <cell r="AQ52">
            <v>14</v>
          </cell>
          <cell r="AR52">
            <v>8</v>
          </cell>
          <cell r="AS52">
            <v>26</v>
          </cell>
          <cell r="AT52">
            <v>11</v>
          </cell>
          <cell r="AU52">
            <v>52</v>
          </cell>
          <cell r="AV52">
            <v>53</v>
          </cell>
          <cell r="AW52">
            <v>47</v>
          </cell>
          <cell r="AX52">
            <v>42</v>
          </cell>
          <cell r="AY52">
            <v>50</v>
          </cell>
          <cell r="AZ52">
            <v>40</v>
          </cell>
          <cell r="BA52">
            <v>18</v>
          </cell>
          <cell r="BB52">
            <v>16</v>
          </cell>
          <cell r="BC52">
            <v>12</v>
          </cell>
          <cell r="BD52">
            <v>22</v>
          </cell>
          <cell r="BE52">
            <v>19</v>
          </cell>
          <cell r="BF52">
            <v>25</v>
          </cell>
          <cell r="BG52">
            <v>74</v>
          </cell>
          <cell r="BH52">
            <v>59</v>
          </cell>
          <cell r="BI52">
            <v>103</v>
          </cell>
          <cell r="BJ52">
            <v>42</v>
          </cell>
          <cell r="BK52">
            <v>35</v>
          </cell>
          <cell r="BL52">
            <v>38</v>
          </cell>
          <cell r="BM52">
            <v>19</v>
          </cell>
          <cell r="BN52">
            <v>34</v>
          </cell>
          <cell r="BO52">
            <v>38</v>
          </cell>
          <cell r="BP52">
            <v>30</v>
          </cell>
          <cell r="BQ52">
            <v>8</v>
          </cell>
          <cell r="BR52">
            <v>27</v>
          </cell>
          <cell r="BS52">
            <v>102</v>
          </cell>
          <cell r="BT52">
            <v>60</v>
          </cell>
          <cell r="BU52">
            <v>51</v>
          </cell>
          <cell r="BV52">
            <v>34</v>
          </cell>
          <cell r="BW52">
            <v>39</v>
          </cell>
          <cell r="BX52">
            <v>28</v>
          </cell>
        </row>
        <row r="53">
          <cell r="A53" t="str">
            <v>D984</v>
          </cell>
          <cell r="D53" t="str">
            <v>VALID DICTAMEN DAÑO AMBIENTAL</v>
          </cell>
          <cell r="G53">
            <v>1</v>
          </cell>
          <cell r="I53">
            <v>4</v>
          </cell>
          <cell r="J53">
            <v>2</v>
          </cell>
          <cell r="K53">
            <v>1</v>
          </cell>
          <cell r="L53">
            <v>3</v>
          </cell>
          <cell r="M53">
            <v>4</v>
          </cell>
          <cell r="N53">
            <v>5</v>
          </cell>
          <cell r="O53">
            <v>5</v>
          </cell>
          <cell r="P53">
            <v>2</v>
          </cell>
          <cell r="Q53">
            <v>4</v>
          </cell>
          <cell r="R53">
            <v>1</v>
          </cell>
          <cell r="S53">
            <v>3</v>
          </cell>
          <cell r="T53">
            <v>4</v>
          </cell>
          <cell r="U53">
            <v>2</v>
          </cell>
          <cell r="V53">
            <v>2</v>
          </cell>
          <cell r="W53">
            <v>3</v>
          </cell>
          <cell r="X53">
            <v>5</v>
          </cell>
          <cell r="Y53">
            <v>6</v>
          </cell>
          <cell r="AA53">
            <v>1</v>
          </cell>
          <cell r="AB53">
            <v>3</v>
          </cell>
          <cell r="AC53">
            <v>1</v>
          </cell>
          <cell r="AE53">
            <v>4</v>
          </cell>
          <cell r="AF53">
            <v>1</v>
          </cell>
          <cell r="AG53">
            <v>3</v>
          </cell>
          <cell r="AH53">
            <v>3</v>
          </cell>
          <cell r="AJ53">
            <v>1</v>
          </cell>
          <cell r="AL53">
            <v>1</v>
          </cell>
          <cell r="AN53">
            <v>3</v>
          </cell>
          <cell r="AP53">
            <v>2</v>
          </cell>
          <cell r="AQ53">
            <v>5</v>
          </cell>
          <cell r="AR53">
            <v>4</v>
          </cell>
          <cell r="AT53">
            <v>1</v>
          </cell>
          <cell r="AU53">
            <v>1</v>
          </cell>
          <cell r="AV53">
            <v>1</v>
          </cell>
          <cell r="AX53">
            <v>1</v>
          </cell>
          <cell r="AY53">
            <v>7</v>
          </cell>
          <cell r="AZ53">
            <v>6</v>
          </cell>
          <cell r="BA53">
            <v>3</v>
          </cell>
          <cell r="BB53">
            <v>7</v>
          </cell>
          <cell r="BC53">
            <v>4</v>
          </cell>
          <cell r="BD53">
            <v>4</v>
          </cell>
          <cell r="BE53">
            <v>2</v>
          </cell>
          <cell r="BF53">
            <v>7</v>
          </cell>
          <cell r="BG53">
            <v>5</v>
          </cell>
          <cell r="BH53">
            <v>10</v>
          </cell>
          <cell r="BI53">
            <v>3</v>
          </cell>
          <cell r="BJ53">
            <v>2</v>
          </cell>
          <cell r="BK53">
            <v>5</v>
          </cell>
          <cell r="BL53">
            <v>4</v>
          </cell>
          <cell r="BM53">
            <v>3</v>
          </cell>
          <cell r="BN53">
            <v>7</v>
          </cell>
          <cell r="BO53">
            <v>6</v>
          </cell>
          <cell r="BP53">
            <v>6</v>
          </cell>
          <cell r="BQ53">
            <v>8</v>
          </cell>
          <cell r="BR53">
            <v>5</v>
          </cell>
          <cell r="BS53">
            <v>2</v>
          </cell>
          <cell r="BT53">
            <v>4</v>
          </cell>
          <cell r="BU53">
            <v>2</v>
          </cell>
          <cell r="BV53">
            <v>5</v>
          </cell>
          <cell r="BW53">
            <v>1</v>
          </cell>
          <cell r="BX53">
            <v>3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io ingresos"/>
      <sheetName val="2024vs2023"/>
      <sheetName val="F5"/>
      <sheetName val="Resumen"/>
      <sheetName val="Fichas"/>
      <sheetName val="ISN"/>
      <sheetName val="CPE"/>
      <sheetName val="S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E4">
            <v>1572236384</v>
          </cell>
          <cell r="F4">
            <v>2611864014.5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E573"/>
  <sheetViews>
    <sheetView showGridLines="0" tabSelected="1" zoomScale="110" zoomScaleNormal="110" workbookViewId="0">
      <selection activeCell="A7" sqref="A7:XFD462"/>
    </sheetView>
  </sheetViews>
  <sheetFormatPr baseColWidth="10" defaultColWidth="11.42578125" defaultRowHeight="12" x14ac:dyDescent="0.25"/>
  <cols>
    <col min="1" max="1" width="11.42578125" style="1" customWidth="1"/>
    <col min="2" max="2" width="62.42578125" style="36" customWidth="1"/>
    <col min="3" max="3" width="20.5703125" style="3" customWidth="1"/>
    <col min="4" max="4" width="13.28515625" style="3" customWidth="1"/>
    <col min="5" max="5" width="12.85546875" style="41" bestFit="1" customWidth="1"/>
    <col min="6" max="138" width="11.42578125" style="2"/>
    <col min="139" max="139" width="11" style="2" customWidth="1"/>
    <col min="140" max="140" width="18.5703125" style="2" customWidth="1"/>
    <col min="141" max="141" width="4.42578125" style="2" customWidth="1"/>
    <col min="142" max="142" width="71.28515625" style="2" customWidth="1"/>
    <col min="143" max="143" width="19.140625" style="2" customWidth="1"/>
    <col min="144" max="144" width="20.140625" style="2" bestFit="1" customWidth="1"/>
    <col min="145" max="145" width="18.5703125" style="2" bestFit="1" customWidth="1"/>
    <col min="146" max="146" width="17" style="2" bestFit="1" customWidth="1"/>
    <col min="147" max="147" width="17.5703125" style="2" bestFit="1" customWidth="1"/>
    <col min="148" max="394" width="11.42578125" style="2"/>
    <col min="395" max="395" width="11" style="2" customWidth="1"/>
    <col min="396" max="396" width="18.5703125" style="2" customWidth="1"/>
    <col min="397" max="397" width="4.42578125" style="2" customWidth="1"/>
    <col min="398" max="398" width="71.28515625" style="2" customWidth="1"/>
    <col min="399" max="399" width="19.140625" style="2" customWidth="1"/>
    <col min="400" max="400" width="20.140625" style="2" bestFit="1" customWidth="1"/>
    <col min="401" max="401" width="18.5703125" style="2" bestFit="1" customWidth="1"/>
    <col min="402" max="402" width="17" style="2" bestFit="1" customWidth="1"/>
    <col min="403" max="403" width="17.5703125" style="2" bestFit="1" customWidth="1"/>
    <col min="404" max="650" width="11.42578125" style="2"/>
    <col min="651" max="651" width="11" style="2" customWidth="1"/>
    <col min="652" max="652" width="18.5703125" style="2" customWidth="1"/>
    <col min="653" max="653" width="4.42578125" style="2" customWidth="1"/>
    <col min="654" max="654" width="71.28515625" style="2" customWidth="1"/>
    <col min="655" max="655" width="19.140625" style="2" customWidth="1"/>
    <col min="656" max="656" width="20.140625" style="2" bestFit="1" customWidth="1"/>
    <col min="657" max="657" width="18.5703125" style="2" bestFit="1" customWidth="1"/>
    <col min="658" max="658" width="17" style="2" bestFit="1" customWidth="1"/>
    <col min="659" max="659" width="17.5703125" style="2" bestFit="1" customWidth="1"/>
    <col min="660" max="906" width="11.42578125" style="2"/>
    <col min="907" max="907" width="11" style="2" customWidth="1"/>
    <col min="908" max="908" width="18.5703125" style="2" customWidth="1"/>
    <col min="909" max="909" width="4.42578125" style="2" customWidth="1"/>
    <col min="910" max="910" width="71.28515625" style="2" customWidth="1"/>
    <col min="911" max="911" width="19.140625" style="2" customWidth="1"/>
    <col min="912" max="912" width="20.140625" style="2" bestFit="1" customWidth="1"/>
    <col min="913" max="913" width="18.5703125" style="2" bestFit="1" customWidth="1"/>
    <col min="914" max="914" width="17" style="2" bestFit="1" customWidth="1"/>
    <col min="915" max="915" width="17.5703125" style="2" bestFit="1" customWidth="1"/>
    <col min="916" max="1162" width="11.42578125" style="2"/>
    <col min="1163" max="1163" width="11" style="2" customWidth="1"/>
    <col min="1164" max="1164" width="18.5703125" style="2" customWidth="1"/>
    <col min="1165" max="1165" width="4.42578125" style="2" customWidth="1"/>
    <col min="1166" max="1166" width="71.28515625" style="2" customWidth="1"/>
    <col min="1167" max="1167" width="19.140625" style="2" customWidth="1"/>
    <col min="1168" max="1168" width="20.140625" style="2" bestFit="1" customWidth="1"/>
    <col min="1169" max="1169" width="18.5703125" style="2" bestFit="1" customWidth="1"/>
    <col min="1170" max="1170" width="17" style="2" bestFit="1" customWidth="1"/>
    <col min="1171" max="1171" width="17.5703125" style="2" bestFit="1" customWidth="1"/>
    <col min="1172" max="1418" width="11.42578125" style="2"/>
    <col min="1419" max="1419" width="11" style="2" customWidth="1"/>
    <col min="1420" max="1420" width="18.5703125" style="2" customWidth="1"/>
    <col min="1421" max="1421" width="4.42578125" style="2" customWidth="1"/>
    <col min="1422" max="1422" width="71.28515625" style="2" customWidth="1"/>
    <col min="1423" max="1423" width="19.140625" style="2" customWidth="1"/>
    <col min="1424" max="1424" width="20.140625" style="2" bestFit="1" customWidth="1"/>
    <col min="1425" max="1425" width="18.5703125" style="2" bestFit="1" customWidth="1"/>
    <col min="1426" max="1426" width="17" style="2" bestFit="1" customWidth="1"/>
    <col min="1427" max="1427" width="17.5703125" style="2" bestFit="1" customWidth="1"/>
    <col min="1428" max="1674" width="11.42578125" style="2"/>
    <col min="1675" max="1675" width="11" style="2" customWidth="1"/>
    <col min="1676" max="1676" width="18.5703125" style="2" customWidth="1"/>
    <col min="1677" max="1677" width="4.42578125" style="2" customWidth="1"/>
    <col min="1678" max="1678" width="71.28515625" style="2" customWidth="1"/>
    <col min="1679" max="1679" width="19.140625" style="2" customWidth="1"/>
    <col min="1680" max="1680" width="20.140625" style="2" bestFit="1" customWidth="1"/>
    <col min="1681" max="1681" width="18.5703125" style="2" bestFit="1" customWidth="1"/>
    <col min="1682" max="1682" width="17" style="2" bestFit="1" customWidth="1"/>
    <col min="1683" max="1683" width="17.5703125" style="2" bestFit="1" customWidth="1"/>
    <col min="1684" max="1930" width="11.42578125" style="2"/>
    <col min="1931" max="1931" width="11" style="2" customWidth="1"/>
    <col min="1932" max="1932" width="18.5703125" style="2" customWidth="1"/>
    <col min="1933" max="1933" width="4.42578125" style="2" customWidth="1"/>
    <col min="1934" max="1934" width="71.28515625" style="2" customWidth="1"/>
    <col min="1935" max="1935" width="19.140625" style="2" customWidth="1"/>
    <col min="1936" max="1936" width="20.140625" style="2" bestFit="1" customWidth="1"/>
    <col min="1937" max="1937" width="18.5703125" style="2" bestFit="1" customWidth="1"/>
    <col min="1938" max="1938" width="17" style="2" bestFit="1" customWidth="1"/>
    <col min="1939" max="1939" width="17.5703125" style="2" bestFit="1" customWidth="1"/>
    <col min="1940" max="2186" width="11.42578125" style="2"/>
    <col min="2187" max="2187" width="11" style="2" customWidth="1"/>
    <col min="2188" max="2188" width="18.5703125" style="2" customWidth="1"/>
    <col min="2189" max="2189" width="4.42578125" style="2" customWidth="1"/>
    <col min="2190" max="2190" width="71.28515625" style="2" customWidth="1"/>
    <col min="2191" max="2191" width="19.140625" style="2" customWidth="1"/>
    <col min="2192" max="2192" width="20.140625" style="2" bestFit="1" customWidth="1"/>
    <col min="2193" max="2193" width="18.5703125" style="2" bestFit="1" customWidth="1"/>
    <col min="2194" max="2194" width="17" style="2" bestFit="1" customWidth="1"/>
    <col min="2195" max="2195" width="17.5703125" style="2" bestFit="1" customWidth="1"/>
    <col min="2196" max="2442" width="11.42578125" style="2"/>
    <col min="2443" max="2443" width="11" style="2" customWidth="1"/>
    <col min="2444" max="2444" width="18.5703125" style="2" customWidth="1"/>
    <col min="2445" max="2445" width="4.42578125" style="2" customWidth="1"/>
    <col min="2446" max="2446" width="71.28515625" style="2" customWidth="1"/>
    <col min="2447" max="2447" width="19.140625" style="2" customWidth="1"/>
    <col min="2448" max="2448" width="20.140625" style="2" bestFit="1" customWidth="1"/>
    <col min="2449" max="2449" width="18.5703125" style="2" bestFit="1" customWidth="1"/>
    <col min="2450" max="2450" width="17" style="2" bestFit="1" customWidth="1"/>
    <col min="2451" max="2451" width="17.5703125" style="2" bestFit="1" customWidth="1"/>
    <col min="2452" max="2698" width="11.42578125" style="2"/>
    <col min="2699" max="2699" width="11" style="2" customWidth="1"/>
    <col min="2700" max="2700" width="18.5703125" style="2" customWidth="1"/>
    <col min="2701" max="2701" width="4.42578125" style="2" customWidth="1"/>
    <col min="2702" max="2702" width="71.28515625" style="2" customWidth="1"/>
    <col min="2703" max="2703" width="19.140625" style="2" customWidth="1"/>
    <col min="2704" max="2704" width="20.140625" style="2" bestFit="1" customWidth="1"/>
    <col min="2705" max="2705" width="18.5703125" style="2" bestFit="1" customWidth="1"/>
    <col min="2706" max="2706" width="17" style="2" bestFit="1" customWidth="1"/>
    <col min="2707" max="2707" width="17.5703125" style="2" bestFit="1" customWidth="1"/>
    <col min="2708" max="2954" width="11.42578125" style="2"/>
    <col min="2955" max="2955" width="11" style="2" customWidth="1"/>
    <col min="2956" max="2956" width="18.5703125" style="2" customWidth="1"/>
    <col min="2957" max="2957" width="4.42578125" style="2" customWidth="1"/>
    <col min="2958" max="2958" width="71.28515625" style="2" customWidth="1"/>
    <col min="2959" max="2959" width="19.140625" style="2" customWidth="1"/>
    <col min="2960" max="2960" width="20.140625" style="2" bestFit="1" customWidth="1"/>
    <col min="2961" max="2961" width="18.5703125" style="2" bestFit="1" customWidth="1"/>
    <col min="2962" max="2962" width="17" style="2" bestFit="1" customWidth="1"/>
    <col min="2963" max="2963" width="17.5703125" style="2" bestFit="1" customWidth="1"/>
    <col min="2964" max="3210" width="11.42578125" style="2"/>
    <col min="3211" max="3211" width="11" style="2" customWidth="1"/>
    <col min="3212" max="3212" width="18.5703125" style="2" customWidth="1"/>
    <col min="3213" max="3213" width="4.42578125" style="2" customWidth="1"/>
    <col min="3214" max="3214" width="71.28515625" style="2" customWidth="1"/>
    <col min="3215" max="3215" width="19.140625" style="2" customWidth="1"/>
    <col min="3216" max="3216" width="20.140625" style="2" bestFit="1" customWidth="1"/>
    <col min="3217" max="3217" width="18.5703125" style="2" bestFit="1" customWidth="1"/>
    <col min="3218" max="3218" width="17" style="2" bestFit="1" customWidth="1"/>
    <col min="3219" max="3219" width="17.5703125" style="2" bestFit="1" customWidth="1"/>
    <col min="3220" max="3466" width="11.42578125" style="2"/>
    <col min="3467" max="3467" width="11" style="2" customWidth="1"/>
    <col min="3468" max="3468" width="18.5703125" style="2" customWidth="1"/>
    <col min="3469" max="3469" width="4.42578125" style="2" customWidth="1"/>
    <col min="3470" max="3470" width="71.28515625" style="2" customWidth="1"/>
    <col min="3471" max="3471" width="19.140625" style="2" customWidth="1"/>
    <col min="3472" max="3472" width="20.140625" style="2" bestFit="1" customWidth="1"/>
    <col min="3473" max="3473" width="18.5703125" style="2" bestFit="1" customWidth="1"/>
    <col min="3474" max="3474" width="17" style="2" bestFit="1" customWidth="1"/>
    <col min="3475" max="3475" width="17.5703125" style="2" bestFit="1" customWidth="1"/>
    <col min="3476" max="3722" width="11.42578125" style="2"/>
    <col min="3723" max="3723" width="11" style="2" customWidth="1"/>
    <col min="3724" max="3724" width="18.5703125" style="2" customWidth="1"/>
    <col min="3725" max="3725" width="4.42578125" style="2" customWidth="1"/>
    <col min="3726" max="3726" width="71.28515625" style="2" customWidth="1"/>
    <col min="3727" max="3727" width="19.140625" style="2" customWidth="1"/>
    <col min="3728" max="3728" width="20.140625" style="2" bestFit="1" customWidth="1"/>
    <col min="3729" max="3729" width="18.5703125" style="2" bestFit="1" customWidth="1"/>
    <col min="3730" max="3730" width="17" style="2" bestFit="1" customWidth="1"/>
    <col min="3731" max="3731" width="17.5703125" style="2" bestFit="1" customWidth="1"/>
    <col min="3732" max="3978" width="11.42578125" style="2"/>
    <col min="3979" max="3979" width="11" style="2" customWidth="1"/>
    <col min="3980" max="3980" width="18.5703125" style="2" customWidth="1"/>
    <col min="3981" max="3981" width="4.42578125" style="2" customWidth="1"/>
    <col min="3982" max="3982" width="71.28515625" style="2" customWidth="1"/>
    <col min="3983" max="3983" width="19.140625" style="2" customWidth="1"/>
    <col min="3984" max="3984" width="20.140625" style="2" bestFit="1" customWidth="1"/>
    <col min="3985" max="3985" width="18.5703125" style="2" bestFit="1" customWidth="1"/>
    <col min="3986" max="3986" width="17" style="2" bestFit="1" customWidth="1"/>
    <col min="3987" max="3987" width="17.5703125" style="2" bestFit="1" customWidth="1"/>
    <col min="3988" max="4234" width="11.42578125" style="2"/>
    <col min="4235" max="4235" width="11" style="2" customWidth="1"/>
    <col min="4236" max="4236" width="18.5703125" style="2" customWidth="1"/>
    <col min="4237" max="4237" width="4.42578125" style="2" customWidth="1"/>
    <col min="4238" max="4238" width="71.28515625" style="2" customWidth="1"/>
    <col min="4239" max="4239" width="19.140625" style="2" customWidth="1"/>
    <col min="4240" max="4240" width="20.140625" style="2" bestFit="1" customWidth="1"/>
    <col min="4241" max="4241" width="18.5703125" style="2" bestFit="1" customWidth="1"/>
    <col min="4242" max="4242" width="17" style="2" bestFit="1" customWidth="1"/>
    <col min="4243" max="4243" width="17.5703125" style="2" bestFit="1" customWidth="1"/>
    <col min="4244" max="4490" width="11.42578125" style="2"/>
    <col min="4491" max="4491" width="11" style="2" customWidth="1"/>
    <col min="4492" max="4492" width="18.5703125" style="2" customWidth="1"/>
    <col min="4493" max="4493" width="4.42578125" style="2" customWidth="1"/>
    <col min="4494" max="4494" width="71.28515625" style="2" customWidth="1"/>
    <col min="4495" max="4495" width="19.140625" style="2" customWidth="1"/>
    <col min="4496" max="4496" width="20.140625" style="2" bestFit="1" customWidth="1"/>
    <col min="4497" max="4497" width="18.5703125" style="2" bestFit="1" customWidth="1"/>
    <col min="4498" max="4498" width="17" style="2" bestFit="1" customWidth="1"/>
    <col min="4499" max="4499" width="17.5703125" style="2" bestFit="1" customWidth="1"/>
    <col min="4500" max="4746" width="11.42578125" style="2"/>
    <col min="4747" max="4747" width="11" style="2" customWidth="1"/>
    <col min="4748" max="4748" width="18.5703125" style="2" customWidth="1"/>
    <col min="4749" max="4749" width="4.42578125" style="2" customWidth="1"/>
    <col min="4750" max="4750" width="71.28515625" style="2" customWidth="1"/>
    <col min="4751" max="4751" width="19.140625" style="2" customWidth="1"/>
    <col min="4752" max="4752" width="20.140625" style="2" bestFit="1" customWidth="1"/>
    <col min="4753" max="4753" width="18.5703125" style="2" bestFit="1" customWidth="1"/>
    <col min="4754" max="4754" width="17" style="2" bestFit="1" customWidth="1"/>
    <col min="4755" max="4755" width="17.5703125" style="2" bestFit="1" customWidth="1"/>
    <col min="4756" max="5002" width="11.42578125" style="2"/>
    <col min="5003" max="5003" width="11" style="2" customWidth="1"/>
    <col min="5004" max="5004" width="18.5703125" style="2" customWidth="1"/>
    <col min="5005" max="5005" width="4.42578125" style="2" customWidth="1"/>
    <col min="5006" max="5006" width="71.28515625" style="2" customWidth="1"/>
    <col min="5007" max="5007" width="19.140625" style="2" customWidth="1"/>
    <col min="5008" max="5008" width="20.140625" style="2" bestFit="1" customWidth="1"/>
    <col min="5009" max="5009" width="18.5703125" style="2" bestFit="1" customWidth="1"/>
    <col min="5010" max="5010" width="17" style="2" bestFit="1" customWidth="1"/>
    <col min="5011" max="5011" width="17.5703125" style="2" bestFit="1" customWidth="1"/>
    <col min="5012" max="5258" width="11.42578125" style="2"/>
    <col min="5259" max="5259" width="11" style="2" customWidth="1"/>
    <col min="5260" max="5260" width="18.5703125" style="2" customWidth="1"/>
    <col min="5261" max="5261" width="4.42578125" style="2" customWidth="1"/>
    <col min="5262" max="5262" width="71.28515625" style="2" customWidth="1"/>
    <col min="5263" max="5263" width="19.140625" style="2" customWidth="1"/>
    <col min="5264" max="5264" width="20.140625" style="2" bestFit="1" customWidth="1"/>
    <col min="5265" max="5265" width="18.5703125" style="2" bestFit="1" customWidth="1"/>
    <col min="5266" max="5266" width="17" style="2" bestFit="1" customWidth="1"/>
    <col min="5267" max="5267" width="17.5703125" style="2" bestFit="1" customWidth="1"/>
    <col min="5268" max="5514" width="11.42578125" style="2"/>
    <col min="5515" max="5515" width="11" style="2" customWidth="1"/>
    <col min="5516" max="5516" width="18.5703125" style="2" customWidth="1"/>
    <col min="5517" max="5517" width="4.42578125" style="2" customWidth="1"/>
    <col min="5518" max="5518" width="71.28515625" style="2" customWidth="1"/>
    <col min="5519" max="5519" width="19.140625" style="2" customWidth="1"/>
    <col min="5520" max="5520" width="20.140625" style="2" bestFit="1" customWidth="1"/>
    <col min="5521" max="5521" width="18.5703125" style="2" bestFit="1" customWidth="1"/>
    <col min="5522" max="5522" width="17" style="2" bestFit="1" customWidth="1"/>
    <col min="5523" max="5523" width="17.5703125" style="2" bestFit="1" customWidth="1"/>
    <col min="5524" max="5770" width="11.42578125" style="2"/>
    <col min="5771" max="5771" width="11" style="2" customWidth="1"/>
    <col min="5772" max="5772" width="18.5703125" style="2" customWidth="1"/>
    <col min="5773" max="5773" width="4.42578125" style="2" customWidth="1"/>
    <col min="5774" max="5774" width="71.28515625" style="2" customWidth="1"/>
    <col min="5775" max="5775" width="19.140625" style="2" customWidth="1"/>
    <col min="5776" max="5776" width="20.140625" style="2" bestFit="1" customWidth="1"/>
    <col min="5777" max="5777" width="18.5703125" style="2" bestFit="1" customWidth="1"/>
    <col min="5778" max="5778" width="17" style="2" bestFit="1" customWidth="1"/>
    <col min="5779" max="5779" width="17.5703125" style="2" bestFit="1" customWidth="1"/>
    <col min="5780" max="6026" width="11.42578125" style="2"/>
    <col min="6027" max="6027" width="11" style="2" customWidth="1"/>
    <col min="6028" max="6028" width="18.5703125" style="2" customWidth="1"/>
    <col min="6029" max="6029" width="4.42578125" style="2" customWidth="1"/>
    <col min="6030" max="6030" width="71.28515625" style="2" customWidth="1"/>
    <col min="6031" max="6031" width="19.140625" style="2" customWidth="1"/>
    <col min="6032" max="6032" width="20.140625" style="2" bestFit="1" customWidth="1"/>
    <col min="6033" max="6033" width="18.5703125" style="2" bestFit="1" customWidth="1"/>
    <col min="6034" max="6034" width="17" style="2" bestFit="1" customWidth="1"/>
    <col min="6035" max="6035" width="17.5703125" style="2" bestFit="1" customWidth="1"/>
    <col min="6036" max="6282" width="11.42578125" style="2"/>
    <col min="6283" max="6283" width="11" style="2" customWidth="1"/>
    <col min="6284" max="6284" width="18.5703125" style="2" customWidth="1"/>
    <col min="6285" max="6285" width="4.42578125" style="2" customWidth="1"/>
    <col min="6286" max="6286" width="71.28515625" style="2" customWidth="1"/>
    <col min="6287" max="6287" width="19.140625" style="2" customWidth="1"/>
    <col min="6288" max="6288" width="20.140625" style="2" bestFit="1" customWidth="1"/>
    <col min="6289" max="6289" width="18.5703125" style="2" bestFit="1" customWidth="1"/>
    <col min="6290" max="6290" width="17" style="2" bestFit="1" customWidth="1"/>
    <col min="6291" max="6291" width="17.5703125" style="2" bestFit="1" customWidth="1"/>
    <col min="6292" max="6538" width="11.42578125" style="2"/>
    <col min="6539" max="6539" width="11" style="2" customWidth="1"/>
    <col min="6540" max="6540" width="18.5703125" style="2" customWidth="1"/>
    <col min="6541" max="6541" width="4.42578125" style="2" customWidth="1"/>
    <col min="6542" max="6542" width="71.28515625" style="2" customWidth="1"/>
    <col min="6543" max="6543" width="19.140625" style="2" customWidth="1"/>
    <col min="6544" max="6544" width="20.140625" style="2" bestFit="1" customWidth="1"/>
    <col min="6545" max="6545" width="18.5703125" style="2" bestFit="1" customWidth="1"/>
    <col min="6546" max="6546" width="17" style="2" bestFit="1" customWidth="1"/>
    <col min="6547" max="6547" width="17.5703125" style="2" bestFit="1" customWidth="1"/>
    <col min="6548" max="6794" width="11.42578125" style="2"/>
    <col min="6795" max="6795" width="11" style="2" customWidth="1"/>
    <col min="6796" max="6796" width="18.5703125" style="2" customWidth="1"/>
    <col min="6797" max="6797" width="4.42578125" style="2" customWidth="1"/>
    <col min="6798" max="6798" width="71.28515625" style="2" customWidth="1"/>
    <col min="6799" max="6799" width="19.140625" style="2" customWidth="1"/>
    <col min="6800" max="6800" width="20.140625" style="2" bestFit="1" customWidth="1"/>
    <col min="6801" max="6801" width="18.5703125" style="2" bestFit="1" customWidth="1"/>
    <col min="6802" max="6802" width="17" style="2" bestFit="1" customWidth="1"/>
    <col min="6803" max="6803" width="17.5703125" style="2" bestFit="1" customWidth="1"/>
    <col min="6804" max="7050" width="11.42578125" style="2"/>
    <col min="7051" max="7051" width="11" style="2" customWidth="1"/>
    <col min="7052" max="7052" width="18.5703125" style="2" customWidth="1"/>
    <col min="7053" max="7053" width="4.42578125" style="2" customWidth="1"/>
    <col min="7054" max="7054" width="71.28515625" style="2" customWidth="1"/>
    <col min="7055" max="7055" width="19.140625" style="2" customWidth="1"/>
    <col min="7056" max="7056" width="20.140625" style="2" bestFit="1" customWidth="1"/>
    <col min="7057" max="7057" width="18.5703125" style="2" bestFit="1" customWidth="1"/>
    <col min="7058" max="7058" width="17" style="2" bestFit="1" customWidth="1"/>
    <col min="7059" max="7059" width="17.5703125" style="2" bestFit="1" customWidth="1"/>
    <col min="7060" max="7306" width="11.42578125" style="2"/>
    <col min="7307" max="7307" width="11" style="2" customWidth="1"/>
    <col min="7308" max="7308" width="18.5703125" style="2" customWidth="1"/>
    <col min="7309" max="7309" width="4.42578125" style="2" customWidth="1"/>
    <col min="7310" max="7310" width="71.28515625" style="2" customWidth="1"/>
    <col min="7311" max="7311" width="19.140625" style="2" customWidth="1"/>
    <col min="7312" max="7312" width="20.140625" style="2" bestFit="1" customWidth="1"/>
    <col min="7313" max="7313" width="18.5703125" style="2" bestFit="1" customWidth="1"/>
    <col min="7314" max="7314" width="17" style="2" bestFit="1" customWidth="1"/>
    <col min="7315" max="7315" width="17.5703125" style="2" bestFit="1" customWidth="1"/>
    <col min="7316" max="7562" width="11.42578125" style="2"/>
    <col min="7563" max="7563" width="11" style="2" customWidth="1"/>
    <col min="7564" max="7564" width="18.5703125" style="2" customWidth="1"/>
    <col min="7565" max="7565" width="4.42578125" style="2" customWidth="1"/>
    <col min="7566" max="7566" width="71.28515625" style="2" customWidth="1"/>
    <col min="7567" max="7567" width="19.140625" style="2" customWidth="1"/>
    <col min="7568" max="7568" width="20.140625" style="2" bestFit="1" customWidth="1"/>
    <col min="7569" max="7569" width="18.5703125" style="2" bestFit="1" customWidth="1"/>
    <col min="7570" max="7570" width="17" style="2" bestFit="1" customWidth="1"/>
    <col min="7571" max="7571" width="17.5703125" style="2" bestFit="1" customWidth="1"/>
    <col min="7572" max="7818" width="11.42578125" style="2"/>
    <col min="7819" max="7819" width="11" style="2" customWidth="1"/>
    <col min="7820" max="7820" width="18.5703125" style="2" customWidth="1"/>
    <col min="7821" max="7821" width="4.42578125" style="2" customWidth="1"/>
    <col min="7822" max="7822" width="71.28515625" style="2" customWidth="1"/>
    <col min="7823" max="7823" width="19.140625" style="2" customWidth="1"/>
    <col min="7824" max="7824" width="20.140625" style="2" bestFit="1" customWidth="1"/>
    <col min="7825" max="7825" width="18.5703125" style="2" bestFit="1" customWidth="1"/>
    <col min="7826" max="7826" width="17" style="2" bestFit="1" customWidth="1"/>
    <col min="7827" max="7827" width="17.5703125" style="2" bestFit="1" customWidth="1"/>
    <col min="7828" max="8074" width="11.42578125" style="2"/>
    <col min="8075" max="8075" width="11" style="2" customWidth="1"/>
    <col min="8076" max="8076" width="18.5703125" style="2" customWidth="1"/>
    <col min="8077" max="8077" width="4.42578125" style="2" customWidth="1"/>
    <col min="8078" max="8078" width="71.28515625" style="2" customWidth="1"/>
    <col min="8079" max="8079" width="19.140625" style="2" customWidth="1"/>
    <col min="8080" max="8080" width="20.140625" style="2" bestFit="1" customWidth="1"/>
    <col min="8081" max="8081" width="18.5703125" style="2" bestFit="1" customWidth="1"/>
    <col min="8082" max="8082" width="17" style="2" bestFit="1" customWidth="1"/>
    <col min="8083" max="8083" width="17.5703125" style="2" bestFit="1" customWidth="1"/>
    <col min="8084" max="8330" width="11.42578125" style="2"/>
    <col min="8331" max="8331" width="11" style="2" customWidth="1"/>
    <col min="8332" max="8332" width="18.5703125" style="2" customWidth="1"/>
    <col min="8333" max="8333" width="4.42578125" style="2" customWidth="1"/>
    <col min="8334" max="8334" width="71.28515625" style="2" customWidth="1"/>
    <col min="8335" max="8335" width="19.140625" style="2" customWidth="1"/>
    <col min="8336" max="8336" width="20.140625" style="2" bestFit="1" customWidth="1"/>
    <col min="8337" max="8337" width="18.5703125" style="2" bestFit="1" customWidth="1"/>
    <col min="8338" max="8338" width="17" style="2" bestFit="1" customWidth="1"/>
    <col min="8339" max="8339" width="17.5703125" style="2" bestFit="1" customWidth="1"/>
    <col min="8340" max="8586" width="11.42578125" style="2"/>
    <col min="8587" max="8587" width="11" style="2" customWidth="1"/>
    <col min="8588" max="8588" width="18.5703125" style="2" customWidth="1"/>
    <col min="8589" max="8589" width="4.42578125" style="2" customWidth="1"/>
    <col min="8590" max="8590" width="71.28515625" style="2" customWidth="1"/>
    <col min="8591" max="8591" width="19.140625" style="2" customWidth="1"/>
    <col min="8592" max="8592" width="20.140625" style="2" bestFit="1" customWidth="1"/>
    <col min="8593" max="8593" width="18.5703125" style="2" bestFit="1" customWidth="1"/>
    <col min="8594" max="8594" width="17" style="2" bestFit="1" customWidth="1"/>
    <col min="8595" max="8595" width="17.5703125" style="2" bestFit="1" customWidth="1"/>
    <col min="8596" max="8842" width="11.42578125" style="2"/>
    <col min="8843" max="8843" width="11" style="2" customWidth="1"/>
    <col min="8844" max="8844" width="18.5703125" style="2" customWidth="1"/>
    <col min="8845" max="8845" width="4.42578125" style="2" customWidth="1"/>
    <col min="8846" max="8846" width="71.28515625" style="2" customWidth="1"/>
    <col min="8847" max="8847" width="19.140625" style="2" customWidth="1"/>
    <col min="8848" max="8848" width="20.140625" style="2" bestFit="1" customWidth="1"/>
    <col min="8849" max="8849" width="18.5703125" style="2" bestFit="1" customWidth="1"/>
    <col min="8850" max="8850" width="17" style="2" bestFit="1" customWidth="1"/>
    <col min="8851" max="8851" width="17.5703125" style="2" bestFit="1" customWidth="1"/>
    <col min="8852" max="9098" width="11.42578125" style="2"/>
    <col min="9099" max="9099" width="11" style="2" customWidth="1"/>
    <col min="9100" max="9100" width="18.5703125" style="2" customWidth="1"/>
    <col min="9101" max="9101" width="4.42578125" style="2" customWidth="1"/>
    <col min="9102" max="9102" width="71.28515625" style="2" customWidth="1"/>
    <col min="9103" max="9103" width="19.140625" style="2" customWidth="1"/>
    <col min="9104" max="9104" width="20.140625" style="2" bestFit="1" customWidth="1"/>
    <col min="9105" max="9105" width="18.5703125" style="2" bestFit="1" customWidth="1"/>
    <col min="9106" max="9106" width="17" style="2" bestFit="1" customWidth="1"/>
    <col min="9107" max="9107" width="17.5703125" style="2" bestFit="1" customWidth="1"/>
    <col min="9108" max="9354" width="11.42578125" style="2"/>
    <col min="9355" max="9355" width="11" style="2" customWidth="1"/>
    <col min="9356" max="9356" width="18.5703125" style="2" customWidth="1"/>
    <col min="9357" max="9357" width="4.42578125" style="2" customWidth="1"/>
    <col min="9358" max="9358" width="71.28515625" style="2" customWidth="1"/>
    <col min="9359" max="9359" width="19.140625" style="2" customWidth="1"/>
    <col min="9360" max="9360" width="20.140625" style="2" bestFit="1" customWidth="1"/>
    <col min="9361" max="9361" width="18.5703125" style="2" bestFit="1" customWidth="1"/>
    <col min="9362" max="9362" width="17" style="2" bestFit="1" customWidth="1"/>
    <col min="9363" max="9363" width="17.5703125" style="2" bestFit="1" customWidth="1"/>
    <col min="9364" max="9610" width="11.42578125" style="2"/>
    <col min="9611" max="9611" width="11" style="2" customWidth="1"/>
    <col min="9612" max="9612" width="18.5703125" style="2" customWidth="1"/>
    <col min="9613" max="9613" width="4.42578125" style="2" customWidth="1"/>
    <col min="9614" max="9614" width="71.28515625" style="2" customWidth="1"/>
    <col min="9615" max="9615" width="19.140625" style="2" customWidth="1"/>
    <col min="9616" max="9616" width="20.140625" style="2" bestFit="1" customWidth="1"/>
    <col min="9617" max="9617" width="18.5703125" style="2" bestFit="1" customWidth="1"/>
    <col min="9618" max="9618" width="17" style="2" bestFit="1" customWidth="1"/>
    <col min="9619" max="9619" width="17.5703125" style="2" bestFit="1" customWidth="1"/>
    <col min="9620" max="9866" width="11.42578125" style="2"/>
    <col min="9867" max="9867" width="11" style="2" customWidth="1"/>
    <col min="9868" max="9868" width="18.5703125" style="2" customWidth="1"/>
    <col min="9869" max="9869" width="4.42578125" style="2" customWidth="1"/>
    <col min="9870" max="9870" width="71.28515625" style="2" customWidth="1"/>
    <col min="9871" max="9871" width="19.140625" style="2" customWidth="1"/>
    <col min="9872" max="9872" width="20.140625" style="2" bestFit="1" customWidth="1"/>
    <col min="9873" max="9873" width="18.5703125" style="2" bestFit="1" customWidth="1"/>
    <col min="9874" max="9874" width="17" style="2" bestFit="1" customWidth="1"/>
    <col min="9875" max="9875" width="17.5703125" style="2" bestFit="1" customWidth="1"/>
    <col min="9876" max="10122" width="11.42578125" style="2"/>
    <col min="10123" max="10123" width="11" style="2" customWidth="1"/>
    <col min="10124" max="10124" width="18.5703125" style="2" customWidth="1"/>
    <col min="10125" max="10125" width="4.42578125" style="2" customWidth="1"/>
    <col min="10126" max="10126" width="71.28515625" style="2" customWidth="1"/>
    <col min="10127" max="10127" width="19.140625" style="2" customWidth="1"/>
    <col min="10128" max="10128" width="20.140625" style="2" bestFit="1" customWidth="1"/>
    <col min="10129" max="10129" width="18.5703125" style="2" bestFit="1" customWidth="1"/>
    <col min="10130" max="10130" width="17" style="2" bestFit="1" customWidth="1"/>
    <col min="10131" max="10131" width="17.5703125" style="2" bestFit="1" customWidth="1"/>
    <col min="10132" max="10378" width="11.42578125" style="2"/>
    <col min="10379" max="10379" width="11" style="2" customWidth="1"/>
    <col min="10380" max="10380" width="18.5703125" style="2" customWidth="1"/>
    <col min="10381" max="10381" width="4.42578125" style="2" customWidth="1"/>
    <col min="10382" max="10382" width="71.28515625" style="2" customWidth="1"/>
    <col min="10383" max="10383" width="19.140625" style="2" customWidth="1"/>
    <col min="10384" max="10384" width="20.140625" style="2" bestFit="1" customWidth="1"/>
    <col min="10385" max="10385" width="18.5703125" style="2" bestFit="1" customWidth="1"/>
    <col min="10386" max="10386" width="17" style="2" bestFit="1" customWidth="1"/>
    <col min="10387" max="10387" width="17.5703125" style="2" bestFit="1" customWidth="1"/>
    <col min="10388" max="10634" width="11.42578125" style="2"/>
    <col min="10635" max="10635" width="11" style="2" customWidth="1"/>
    <col min="10636" max="10636" width="18.5703125" style="2" customWidth="1"/>
    <col min="10637" max="10637" width="4.42578125" style="2" customWidth="1"/>
    <col min="10638" max="10638" width="71.28515625" style="2" customWidth="1"/>
    <col min="10639" max="10639" width="19.140625" style="2" customWidth="1"/>
    <col min="10640" max="10640" width="20.140625" style="2" bestFit="1" customWidth="1"/>
    <col min="10641" max="10641" width="18.5703125" style="2" bestFit="1" customWidth="1"/>
    <col min="10642" max="10642" width="17" style="2" bestFit="1" customWidth="1"/>
    <col min="10643" max="10643" width="17.5703125" style="2" bestFit="1" customWidth="1"/>
    <col min="10644" max="10890" width="11.42578125" style="2"/>
    <col min="10891" max="10891" width="11" style="2" customWidth="1"/>
    <col min="10892" max="10892" width="18.5703125" style="2" customWidth="1"/>
    <col min="10893" max="10893" width="4.42578125" style="2" customWidth="1"/>
    <col min="10894" max="10894" width="71.28515625" style="2" customWidth="1"/>
    <col min="10895" max="10895" width="19.140625" style="2" customWidth="1"/>
    <col min="10896" max="10896" width="20.140625" style="2" bestFit="1" customWidth="1"/>
    <col min="10897" max="10897" width="18.5703125" style="2" bestFit="1" customWidth="1"/>
    <col min="10898" max="10898" width="17" style="2" bestFit="1" customWidth="1"/>
    <col min="10899" max="10899" width="17.5703125" style="2" bestFit="1" customWidth="1"/>
    <col min="10900" max="11146" width="11.42578125" style="2"/>
    <col min="11147" max="11147" width="11" style="2" customWidth="1"/>
    <col min="11148" max="11148" width="18.5703125" style="2" customWidth="1"/>
    <col min="11149" max="11149" width="4.42578125" style="2" customWidth="1"/>
    <col min="11150" max="11150" width="71.28515625" style="2" customWidth="1"/>
    <col min="11151" max="11151" width="19.140625" style="2" customWidth="1"/>
    <col min="11152" max="11152" width="20.140625" style="2" bestFit="1" customWidth="1"/>
    <col min="11153" max="11153" width="18.5703125" style="2" bestFit="1" customWidth="1"/>
    <col min="11154" max="11154" width="17" style="2" bestFit="1" customWidth="1"/>
    <col min="11155" max="11155" width="17.5703125" style="2" bestFit="1" customWidth="1"/>
    <col min="11156" max="11402" width="11.42578125" style="2"/>
    <col min="11403" max="11403" width="11" style="2" customWidth="1"/>
    <col min="11404" max="11404" width="18.5703125" style="2" customWidth="1"/>
    <col min="11405" max="11405" width="4.42578125" style="2" customWidth="1"/>
    <col min="11406" max="11406" width="71.28515625" style="2" customWidth="1"/>
    <col min="11407" max="11407" width="19.140625" style="2" customWidth="1"/>
    <col min="11408" max="11408" width="20.140625" style="2" bestFit="1" customWidth="1"/>
    <col min="11409" max="11409" width="18.5703125" style="2" bestFit="1" customWidth="1"/>
    <col min="11410" max="11410" width="17" style="2" bestFit="1" customWidth="1"/>
    <col min="11411" max="11411" width="17.5703125" style="2" bestFit="1" customWidth="1"/>
    <col min="11412" max="11658" width="11.42578125" style="2"/>
    <col min="11659" max="11659" width="11" style="2" customWidth="1"/>
    <col min="11660" max="11660" width="18.5703125" style="2" customWidth="1"/>
    <col min="11661" max="11661" width="4.42578125" style="2" customWidth="1"/>
    <col min="11662" max="11662" width="71.28515625" style="2" customWidth="1"/>
    <col min="11663" max="11663" width="19.140625" style="2" customWidth="1"/>
    <col min="11664" max="11664" width="20.140625" style="2" bestFit="1" customWidth="1"/>
    <col min="11665" max="11665" width="18.5703125" style="2" bestFit="1" customWidth="1"/>
    <col min="11666" max="11666" width="17" style="2" bestFit="1" customWidth="1"/>
    <col min="11667" max="11667" width="17.5703125" style="2" bestFit="1" customWidth="1"/>
    <col min="11668" max="11914" width="11.42578125" style="2"/>
    <col min="11915" max="11915" width="11" style="2" customWidth="1"/>
    <col min="11916" max="11916" width="18.5703125" style="2" customWidth="1"/>
    <col min="11917" max="11917" width="4.42578125" style="2" customWidth="1"/>
    <col min="11918" max="11918" width="71.28515625" style="2" customWidth="1"/>
    <col min="11919" max="11919" width="19.140625" style="2" customWidth="1"/>
    <col min="11920" max="11920" width="20.140625" style="2" bestFit="1" customWidth="1"/>
    <col min="11921" max="11921" width="18.5703125" style="2" bestFit="1" customWidth="1"/>
    <col min="11922" max="11922" width="17" style="2" bestFit="1" customWidth="1"/>
    <col min="11923" max="11923" width="17.5703125" style="2" bestFit="1" customWidth="1"/>
    <col min="11924" max="12170" width="11.42578125" style="2"/>
    <col min="12171" max="12171" width="11" style="2" customWidth="1"/>
    <col min="12172" max="12172" width="18.5703125" style="2" customWidth="1"/>
    <col min="12173" max="12173" width="4.42578125" style="2" customWidth="1"/>
    <col min="12174" max="12174" width="71.28515625" style="2" customWidth="1"/>
    <col min="12175" max="12175" width="19.140625" style="2" customWidth="1"/>
    <col min="12176" max="12176" width="20.140625" style="2" bestFit="1" customWidth="1"/>
    <col min="12177" max="12177" width="18.5703125" style="2" bestFit="1" customWidth="1"/>
    <col min="12178" max="12178" width="17" style="2" bestFit="1" customWidth="1"/>
    <col min="12179" max="12179" width="17.5703125" style="2" bestFit="1" customWidth="1"/>
    <col min="12180" max="12426" width="11.42578125" style="2"/>
    <col min="12427" max="12427" width="11" style="2" customWidth="1"/>
    <col min="12428" max="12428" width="18.5703125" style="2" customWidth="1"/>
    <col min="12429" max="12429" width="4.42578125" style="2" customWidth="1"/>
    <col min="12430" max="12430" width="71.28515625" style="2" customWidth="1"/>
    <col min="12431" max="12431" width="19.140625" style="2" customWidth="1"/>
    <col min="12432" max="12432" width="20.140625" style="2" bestFit="1" customWidth="1"/>
    <col min="12433" max="12433" width="18.5703125" style="2" bestFit="1" customWidth="1"/>
    <col min="12434" max="12434" width="17" style="2" bestFit="1" customWidth="1"/>
    <col min="12435" max="12435" width="17.5703125" style="2" bestFit="1" customWidth="1"/>
    <col min="12436" max="12682" width="11.42578125" style="2"/>
    <col min="12683" max="12683" width="11" style="2" customWidth="1"/>
    <col min="12684" max="12684" width="18.5703125" style="2" customWidth="1"/>
    <col min="12685" max="12685" width="4.42578125" style="2" customWidth="1"/>
    <col min="12686" max="12686" width="71.28515625" style="2" customWidth="1"/>
    <col min="12687" max="12687" width="19.140625" style="2" customWidth="1"/>
    <col min="12688" max="12688" width="20.140625" style="2" bestFit="1" customWidth="1"/>
    <col min="12689" max="12689" width="18.5703125" style="2" bestFit="1" customWidth="1"/>
    <col min="12690" max="12690" width="17" style="2" bestFit="1" customWidth="1"/>
    <col min="12691" max="12691" width="17.5703125" style="2" bestFit="1" customWidth="1"/>
    <col min="12692" max="12938" width="11.42578125" style="2"/>
    <col min="12939" max="12939" width="11" style="2" customWidth="1"/>
    <col min="12940" max="12940" width="18.5703125" style="2" customWidth="1"/>
    <col min="12941" max="12941" width="4.42578125" style="2" customWidth="1"/>
    <col min="12942" max="12942" width="71.28515625" style="2" customWidth="1"/>
    <col min="12943" max="12943" width="19.140625" style="2" customWidth="1"/>
    <col min="12944" max="12944" width="20.140625" style="2" bestFit="1" customWidth="1"/>
    <col min="12945" max="12945" width="18.5703125" style="2" bestFit="1" customWidth="1"/>
    <col min="12946" max="12946" width="17" style="2" bestFit="1" customWidth="1"/>
    <col min="12947" max="12947" width="17.5703125" style="2" bestFit="1" customWidth="1"/>
    <col min="12948" max="13194" width="11.42578125" style="2"/>
    <col min="13195" max="13195" width="11" style="2" customWidth="1"/>
    <col min="13196" max="13196" width="18.5703125" style="2" customWidth="1"/>
    <col min="13197" max="13197" width="4.42578125" style="2" customWidth="1"/>
    <col min="13198" max="13198" width="71.28515625" style="2" customWidth="1"/>
    <col min="13199" max="13199" width="19.140625" style="2" customWidth="1"/>
    <col min="13200" max="13200" width="20.140625" style="2" bestFit="1" customWidth="1"/>
    <col min="13201" max="13201" width="18.5703125" style="2" bestFit="1" customWidth="1"/>
    <col min="13202" max="13202" width="17" style="2" bestFit="1" customWidth="1"/>
    <col min="13203" max="13203" width="17.5703125" style="2" bestFit="1" customWidth="1"/>
    <col min="13204" max="13450" width="11.42578125" style="2"/>
    <col min="13451" max="13451" width="11" style="2" customWidth="1"/>
    <col min="13452" max="13452" width="18.5703125" style="2" customWidth="1"/>
    <col min="13453" max="13453" width="4.42578125" style="2" customWidth="1"/>
    <col min="13454" max="13454" width="71.28515625" style="2" customWidth="1"/>
    <col min="13455" max="13455" width="19.140625" style="2" customWidth="1"/>
    <col min="13456" max="13456" width="20.140625" style="2" bestFit="1" customWidth="1"/>
    <col min="13457" max="13457" width="18.5703125" style="2" bestFit="1" customWidth="1"/>
    <col min="13458" max="13458" width="17" style="2" bestFit="1" customWidth="1"/>
    <col min="13459" max="13459" width="17.5703125" style="2" bestFit="1" customWidth="1"/>
    <col min="13460" max="13706" width="11.42578125" style="2"/>
    <col min="13707" max="13707" width="11" style="2" customWidth="1"/>
    <col min="13708" max="13708" width="18.5703125" style="2" customWidth="1"/>
    <col min="13709" max="13709" width="4.42578125" style="2" customWidth="1"/>
    <col min="13710" max="13710" width="71.28515625" style="2" customWidth="1"/>
    <col min="13711" max="13711" width="19.140625" style="2" customWidth="1"/>
    <col min="13712" max="13712" width="20.140625" style="2" bestFit="1" customWidth="1"/>
    <col min="13713" max="13713" width="18.5703125" style="2" bestFit="1" customWidth="1"/>
    <col min="13714" max="13714" width="17" style="2" bestFit="1" customWidth="1"/>
    <col min="13715" max="13715" width="17.5703125" style="2" bestFit="1" customWidth="1"/>
    <col min="13716" max="13962" width="11.42578125" style="2"/>
    <col min="13963" max="13963" width="11" style="2" customWidth="1"/>
    <col min="13964" max="13964" width="18.5703125" style="2" customWidth="1"/>
    <col min="13965" max="13965" width="4.42578125" style="2" customWidth="1"/>
    <col min="13966" max="13966" width="71.28515625" style="2" customWidth="1"/>
    <col min="13967" max="13967" width="19.140625" style="2" customWidth="1"/>
    <col min="13968" max="13968" width="20.140625" style="2" bestFit="1" customWidth="1"/>
    <col min="13969" max="13969" width="18.5703125" style="2" bestFit="1" customWidth="1"/>
    <col min="13970" max="13970" width="17" style="2" bestFit="1" customWidth="1"/>
    <col min="13971" max="13971" width="17.5703125" style="2" bestFit="1" customWidth="1"/>
    <col min="13972" max="14218" width="11.42578125" style="2"/>
    <col min="14219" max="14219" width="11" style="2" customWidth="1"/>
    <col min="14220" max="14220" width="18.5703125" style="2" customWidth="1"/>
    <col min="14221" max="14221" width="4.42578125" style="2" customWidth="1"/>
    <col min="14222" max="14222" width="71.28515625" style="2" customWidth="1"/>
    <col min="14223" max="14223" width="19.140625" style="2" customWidth="1"/>
    <col min="14224" max="14224" width="20.140625" style="2" bestFit="1" customWidth="1"/>
    <col min="14225" max="14225" width="18.5703125" style="2" bestFit="1" customWidth="1"/>
    <col min="14226" max="14226" width="17" style="2" bestFit="1" customWidth="1"/>
    <col min="14227" max="14227" width="17.5703125" style="2" bestFit="1" customWidth="1"/>
    <col min="14228" max="14474" width="11.42578125" style="2"/>
    <col min="14475" max="14475" width="11" style="2" customWidth="1"/>
    <col min="14476" max="14476" width="18.5703125" style="2" customWidth="1"/>
    <col min="14477" max="14477" width="4.42578125" style="2" customWidth="1"/>
    <col min="14478" max="14478" width="71.28515625" style="2" customWidth="1"/>
    <col min="14479" max="14479" width="19.140625" style="2" customWidth="1"/>
    <col min="14480" max="14480" width="20.140625" style="2" bestFit="1" customWidth="1"/>
    <col min="14481" max="14481" width="18.5703125" style="2" bestFit="1" customWidth="1"/>
    <col min="14482" max="14482" width="17" style="2" bestFit="1" customWidth="1"/>
    <col min="14483" max="14483" width="17.5703125" style="2" bestFit="1" customWidth="1"/>
    <col min="14484" max="14730" width="11.42578125" style="2"/>
    <col min="14731" max="14731" width="11" style="2" customWidth="1"/>
    <col min="14732" max="14732" width="18.5703125" style="2" customWidth="1"/>
    <col min="14733" max="14733" width="4.42578125" style="2" customWidth="1"/>
    <col min="14734" max="14734" width="71.28515625" style="2" customWidth="1"/>
    <col min="14735" max="14735" width="19.140625" style="2" customWidth="1"/>
    <col min="14736" max="14736" width="20.140625" style="2" bestFit="1" customWidth="1"/>
    <col min="14737" max="14737" width="18.5703125" style="2" bestFit="1" customWidth="1"/>
    <col min="14738" max="14738" width="17" style="2" bestFit="1" customWidth="1"/>
    <col min="14739" max="14739" width="17.5703125" style="2" bestFit="1" customWidth="1"/>
    <col min="14740" max="14986" width="11.42578125" style="2"/>
    <col min="14987" max="14987" width="11" style="2" customWidth="1"/>
    <col min="14988" max="14988" width="18.5703125" style="2" customWidth="1"/>
    <col min="14989" max="14989" width="4.42578125" style="2" customWidth="1"/>
    <col min="14990" max="14990" width="71.28515625" style="2" customWidth="1"/>
    <col min="14991" max="14991" width="19.140625" style="2" customWidth="1"/>
    <col min="14992" max="14992" width="20.140625" style="2" bestFit="1" customWidth="1"/>
    <col min="14993" max="14993" width="18.5703125" style="2" bestFit="1" customWidth="1"/>
    <col min="14994" max="14994" width="17" style="2" bestFit="1" customWidth="1"/>
    <col min="14995" max="14995" width="17.5703125" style="2" bestFit="1" customWidth="1"/>
    <col min="14996" max="15242" width="11.42578125" style="2"/>
    <col min="15243" max="15243" width="11" style="2" customWidth="1"/>
    <col min="15244" max="15244" width="18.5703125" style="2" customWidth="1"/>
    <col min="15245" max="15245" width="4.42578125" style="2" customWidth="1"/>
    <col min="15246" max="15246" width="71.28515625" style="2" customWidth="1"/>
    <col min="15247" max="15247" width="19.140625" style="2" customWidth="1"/>
    <col min="15248" max="15248" width="20.140625" style="2" bestFit="1" customWidth="1"/>
    <col min="15249" max="15249" width="18.5703125" style="2" bestFit="1" customWidth="1"/>
    <col min="15250" max="15250" width="17" style="2" bestFit="1" customWidth="1"/>
    <col min="15251" max="15251" width="17.5703125" style="2" bestFit="1" customWidth="1"/>
    <col min="15252" max="15498" width="11.42578125" style="2"/>
    <col min="15499" max="15499" width="11" style="2" customWidth="1"/>
    <col min="15500" max="15500" width="18.5703125" style="2" customWidth="1"/>
    <col min="15501" max="15501" width="4.42578125" style="2" customWidth="1"/>
    <col min="15502" max="15502" width="71.28515625" style="2" customWidth="1"/>
    <col min="15503" max="15503" width="19.140625" style="2" customWidth="1"/>
    <col min="15504" max="15504" width="20.140625" style="2" bestFit="1" customWidth="1"/>
    <col min="15505" max="15505" width="18.5703125" style="2" bestFit="1" customWidth="1"/>
    <col min="15506" max="15506" width="17" style="2" bestFit="1" customWidth="1"/>
    <col min="15507" max="15507" width="17.5703125" style="2" bestFit="1" customWidth="1"/>
    <col min="15508" max="15754" width="11.42578125" style="2"/>
    <col min="15755" max="15755" width="11" style="2" customWidth="1"/>
    <col min="15756" max="15756" width="18.5703125" style="2" customWidth="1"/>
    <col min="15757" max="15757" width="4.42578125" style="2" customWidth="1"/>
    <col min="15758" max="15758" width="71.28515625" style="2" customWidth="1"/>
    <col min="15759" max="15759" width="19.140625" style="2" customWidth="1"/>
    <col min="15760" max="15760" width="20.140625" style="2" bestFit="1" customWidth="1"/>
    <col min="15761" max="15761" width="18.5703125" style="2" bestFit="1" customWidth="1"/>
    <col min="15762" max="15762" width="17" style="2" bestFit="1" customWidth="1"/>
    <col min="15763" max="15763" width="17.5703125" style="2" bestFit="1" customWidth="1"/>
    <col min="15764" max="16010" width="11.42578125" style="2"/>
    <col min="16011" max="16011" width="11" style="2" customWidth="1"/>
    <col min="16012" max="16012" width="18.5703125" style="2" customWidth="1"/>
    <col min="16013" max="16013" width="4.42578125" style="2" customWidth="1"/>
    <col min="16014" max="16014" width="71.28515625" style="2" customWidth="1"/>
    <col min="16015" max="16015" width="19.140625" style="2" customWidth="1"/>
    <col min="16016" max="16016" width="20.140625" style="2" bestFit="1" customWidth="1"/>
    <col min="16017" max="16017" width="18.5703125" style="2" bestFit="1" customWidth="1"/>
    <col min="16018" max="16018" width="17" style="2" bestFit="1" customWidth="1"/>
    <col min="16019" max="16019" width="17.5703125" style="2" bestFit="1" customWidth="1"/>
    <col min="16020" max="16266" width="11.42578125" style="2"/>
    <col min="16267" max="16272" width="11.42578125" style="2" customWidth="1"/>
    <col min="16273" max="16307" width="11.42578125" style="2"/>
    <col min="16308" max="16311" width="11.5703125" style="2" customWidth="1"/>
    <col min="16312" max="16352" width="11.42578125" style="2"/>
    <col min="16353" max="16384" width="11.5703125" style="2" customWidth="1"/>
  </cols>
  <sheetData>
    <row r="1" spans="1:5" ht="15.75" customHeight="1" x14ac:dyDescent="0.25">
      <c r="B1" s="47" t="s">
        <v>0</v>
      </c>
      <c r="C1" s="47"/>
      <c r="D1" s="47"/>
    </row>
    <row r="2" spans="1:5" x14ac:dyDescent="0.2">
      <c r="B2" s="48" t="s">
        <v>486</v>
      </c>
      <c r="C2" s="48"/>
      <c r="D2" s="48"/>
    </row>
    <row r="3" spans="1:5" x14ac:dyDescent="0.25">
      <c r="B3" s="49" t="s">
        <v>1</v>
      </c>
      <c r="C3" s="49"/>
      <c r="D3" s="49"/>
    </row>
    <row r="4" spans="1:5" x14ac:dyDescent="0.25">
      <c r="B4" s="50" t="s">
        <v>2</v>
      </c>
      <c r="C4" s="50"/>
      <c r="D4" s="50"/>
    </row>
    <row r="5" spans="1:5" x14ac:dyDescent="0.25">
      <c r="B5" s="3"/>
    </row>
    <row r="6" spans="1:5" ht="18.75" customHeight="1" x14ac:dyDescent="0.25">
      <c r="B6" s="51" t="s">
        <v>3</v>
      </c>
      <c r="C6" s="45" t="s">
        <v>4</v>
      </c>
      <c r="D6" s="45" t="s">
        <v>5</v>
      </c>
    </row>
    <row r="7" spans="1:5" s="5" customFormat="1" ht="32.25" customHeight="1" x14ac:dyDescent="0.25">
      <c r="A7" s="4"/>
      <c r="B7" s="52"/>
      <c r="C7" s="46"/>
      <c r="D7" s="46"/>
      <c r="E7" s="42"/>
    </row>
    <row r="8" spans="1:5" s="5" customFormat="1" ht="15" customHeight="1" x14ac:dyDescent="0.25">
      <c r="A8" s="4"/>
      <c r="B8" s="6" t="s">
        <v>6</v>
      </c>
      <c r="C8" s="7">
        <f>C9+C363+C494</f>
        <v>110324352235.43001</v>
      </c>
      <c r="D8" s="7">
        <v>100</v>
      </c>
      <c r="E8" s="43"/>
    </row>
    <row r="9" spans="1:5" s="5" customFormat="1" ht="15" customHeight="1" x14ac:dyDescent="0.25">
      <c r="A9" s="4"/>
      <c r="B9" s="6" t="s">
        <v>7</v>
      </c>
      <c r="C9" s="7">
        <f t="shared" ref="C9" si="0">C10+C41+C49+C300+C323+C360+C487</f>
        <v>8329391185.3900013</v>
      </c>
      <c r="D9" s="7">
        <f>C9*$D$8/$C$8</f>
        <v>7.5499117072677153</v>
      </c>
      <c r="E9" s="43"/>
    </row>
    <row r="10" spans="1:5" s="5" customFormat="1" ht="15" customHeight="1" x14ac:dyDescent="0.25">
      <c r="A10" s="4"/>
      <c r="B10" s="6" t="s">
        <v>8</v>
      </c>
      <c r="C10" s="7">
        <f t="shared" ref="C10" si="1">C11+C13+C19+C22+C37</f>
        <v>4110295809.79</v>
      </c>
      <c r="D10" s="7">
        <f t="shared" ref="D10:D73" si="2">C10*$D$8/$C$8</f>
        <v>3.7256469007121011</v>
      </c>
      <c r="E10" s="42"/>
    </row>
    <row r="11" spans="1:5" s="5" customFormat="1" ht="15" customHeight="1" x14ac:dyDescent="0.25">
      <c r="A11" s="4"/>
      <c r="B11" s="6" t="s">
        <v>9</v>
      </c>
      <c r="C11" s="7">
        <f>SUM(C12)</f>
        <v>7403959.5700000003</v>
      </c>
      <c r="D11" s="7">
        <f t="shared" si="2"/>
        <v>6.7110836546767985E-3</v>
      </c>
      <c r="E11" s="42"/>
    </row>
    <row r="12" spans="1:5" ht="15" customHeight="1" x14ac:dyDescent="0.25">
      <c r="A12" s="4"/>
      <c r="B12" s="9" t="s">
        <v>10</v>
      </c>
      <c r="C12" s="10">
        <v>7403959.5700000003</v>
      </c>
      <c r="D12" s="12">
        <f t="shared" si="2"/>
        <v>6.7110836546767985E-3</v>
      </c>
    </row>
    <row r="13" spans="1:5" s="5" customFormat="1" ht="24" customHeight="1" x14ac:dyDescent="0.25">
      <c r="A13" s="4"/>
      <c r="B13" s="13" t="s">
        <v>11</v>
      </c>
      <c r="C13" s="14">
        <f>SUM(C14:C18)</f>
        <v>181029713.09999999</v>
      </c>
      <c r="D13" s="7">
        <f t="shared" si="2"/>
        <v>0.16408862543211325</v>
      </c>
      <c r="E13" s="42"/>
    </row>
    <row r="14" spans="1:5" ht="16.5" customHeight="1" x14ac:dyDescent="0.25">
      <c r="A14" s="4"/>
      <c r="B14" s="15" t="s">
        <v>12</v>
      </c>
      <c r="C14" s="10">
        <v>69336189.219999999</v>
      </c>
      <c r="D14" s="12">
        <f t="shared" si="2"/>
        <v>6.2847583344099706E-2</v>
      </c>
    </row>
    <row r="15" spans="1:5" ht="15" customHeight="1" x14ac:dyDescent="0.25">
      <c r="A15" s="4"/>
      <c r="B15" s="15" t="s">
        <v>13</v>
      </c>
      <c r="C15" s="10">
        <v>40042605.020000003</v>
      </c>
      <c r="D15" s="12">
        <f t="shared" si="2"/>
        <v>3.6295345686281365E-2</v>
      </c>
    </row>
    <row r="16" spans="1:5" ht="17.25" customHeight="1" x14ac:dyDescent="0.25">
      <c r="A16" s="4"/>
      <c r="B16" s="15" t="s">
        <v>14</v>
      </c>
      <c r="C16" s="10">
        <v>37490388.350000001</v>
      </c>
      <c r="D16" s="12">
        <f t="shared" si="2"/>
        <v>3.3981970064049183E-2</v>
      </c>
    </row>
    <row r="17" spans="1:5" ht="15" customHeight="1" x14ac:dyDescent="0.25">
      <c r="A17" s="4"/>
      <c r="B17" s="15" t="s">
        <v>15</v>
      </c>
      <c r="C17" s="10">
        <v>25275847.109999999</v>
      </c>
      <c r="D17" s="12">
        <f t="shared" si="2"/>
        <v>2.2910487664647091E-2</v>
      </c>
    </row>
    <row r="18" spans="1:5" ht="17.25" customHeight="1" x14ac:dyDescent="0.25">
      <c r="A18" s="4"/>
      <c r="B18" s="15" t="s">
        <v>16</v>
      </c>
      <c r="C18" s="10">
        <v>8884683.4000000004</v>
      </c>
      <c r="D18" s="12">
        <f t="shared" si="2"/>
        <v>8.0532386730359038E-3</v>
      </c>
    </row>
    <row r="19" spans="1:5" s="5" customFormat="1" ht="15" customHeight="1" x14ac:dyDescent="0.25">
      <c r="A19" s="4"/>
      <c r="B19" s="13" t="s">
        <v>17</v>
      </c>
      <c r="C19" s="14">
        <f>SUM(C20:C21)</f>
        <v>3779601871.0699997</v>
      </c>
      <c r="D19" s="7">
        <f t="shared" si="2"/>
        <v>3.4258998983328754</v>
      </c>
      <c r="E19" s="42"/>
    </row>
    <row r="20" spans="1:5" ht="36" customHeight="1" x14ac:dyDescent="0.25">
      <c r="A20" s="4"/>
      <c r="B20" s="15" t="s">
        <v>18</v>
      </c>
      <c r="C20" s="10">
        <v>3779510011.0999999</v>
      </c>
      <c r="D20" s="12">
        <f t="shared" si="2"/>
        <v>3.4258166347848564</v>
      </c>
      <c r="E20" s="42"/>
    </row>
    <row r="21" spans="1:5" ht="36" customHeight="1" x14ac:dyDescent="0.25">
      <c r="A21" s="4"/>
      <c r="B21" s="15" t="s">
        <v>19</v>
      </c>
      <c r="C21" s="10">
        <v>91859.97</v>
      </c>
      <c r="D21" s="12">
        <f t="shared" si="2"/>
        <v>8.3263548018820555E-5</v>
      </c>
      <c r="E21" s="42"/>
    </row>
    <row r="22" spans="1:5" s="5" customFormat="1" ht="15" customHeight="1" x14ac:dyDescent="0.25">
      <c r="A22" s="4"/>
      <c r="B22" s="13" t="s">
        <v>20</v>
      </c>
      <c r="C22" s="14">
        <f>SUM(C23+C29+C31)</f>
        <v>142009491.47999999</v>
      </c>
      <c r="D22" s="7">
        <f t="shared" si="2"/>
        <v>0.12871998665983961</v>
      </c>
      <c r="E22" s="41"/>
    </row>
    <row r="23" spans="1:5" s="5" customFormat="1" ht="15" customHeight="1" x14ac:dyDescent="0.25">
      <c r="A23" s="4"/>
      <c r="B23" s="13" t="s">
        <v>21</v>
      </c>
      <c r="C23" s="14">
        <f>SUM(C24:C28)</f>
        <v>26881125.970000003</v>
      </c>
      <c r="D23" s="7">
        <f>C23*$D$8/$C$8</f>
        <v>2.4365541628231097E-2</v>
      </c>
      <c r="E23" s="41"/>
    </row>
    <row r="24" spans="1:5" ht="24" customHeight="1" x14ac:dyDescent="0.25">
      <c r="A24" s="4"/>
      <c r="B24" s="15" t="s">
        <v>22</v>
      </c>
      <c r="C24" s="10">
        <v>1270146.81</v>
      </c>
      <c r="D24" s="12">
        <f t="shared" si="2"/>
        <v>1.1512841763979104E-3</v>
      </c>
    </row>
    <row r="25" spans="1:5" ht="15" customHeight="1" x14ac:dyDescent="0.25">
      <c r="A25" s="4"/>
      <c r="B25" s="15" t="s">
        <v>23</v>
      </c>
      <c r="C25" s="10">
        <v>261436.85</v>
      </c>
      <c r="D25" s="12">
        <f t="shared" si="2"/>
        <v>2.369711171674037E-4</v>
      </c>
    </row>
    <row r="26" spans="1:5" ht="15" customHeight="1" x14ac:dyDescent="0.25">
      <c r="A26" s="4"/>
      <c r="B26" s="15" t="s">
        <v>24</v>
      </c>
      <c r="C26" s="12">
        <v>25229924.07</v>
      </c>
      <c r="D26" s="12">
        <f t="shared" si="2"/>
        <v>2.2868862185712033E-2</v>
      </c>
    </row>
    <row r="27" spans="1:5" ht="22.5" customHeight="1" x14ac:dyDescent="0.25">
      <c r="A27" s="4"/>
      <c r="B27" s="15" t="s">
        <v>25</v>
      </c>
      <c r="C27" s="10">
        <v>9387.85</v>
      </c>
      <c r="D27" s="12">
        <f t="shared" si="2"/>
        <v>8.5093180333989285E-6</v>
      </c>
      <c r="E27" s="42"/>
    </row>
    <row r="28" spans="1:5" ht="28.5" customHeight="1" x14ac:dyDescent="0.25">
      <c r="A28" s="4"/>
      <c r="B28" s="15" t="s">
        <v>26</v>
      </c>
      <c r="C28" s="10">
        <v>110230.39</v>
      </c>
      <c r="D28" s="12">
        <f t="shared" si="2"/>
        <v>9.9914830920348849E-5</v>
      </c>
    </row>
    <row r="29" spans="1:5" s="5" customFormat="1" ht="15" customHeight="1" x14ac:dyDescent="0.25">
      <c r="A29" s="4"/>
      <c r="B29" s="13" t="s">
        <v>27</v>
      </c>
      <c r="C29" s="14">
        <f>SUM(C30:C30)</f>
        <v>110323731.5</v>
      </c>
      <c r="D29" s="7">
        <f>C29*$D$8/$C$8</f>
        <v>9.999943735411318E-2</v>
      </c>
      <c r="E29" s="41"/>
    </row>
    <row r="30" spans="1:5" ht="24" customHeight="1" x14ac:dyDescent="0.25">
      <c r="A30" s="4"/>
      <c r="B30" s="18" t="s">
        <v>28</v>
      </c>
      <c r="C30" s="12">
        <v>110323731.5</v>
      </c>
      <c r="D30" s="12">
        <f t="shared" si="2"/>
        <v>9.999943735411318E-2</v>
      </c>
    </row>
    <row r="31" spans="1:5" ht="15" customHeight="1" x14ac:dyDescent="0.25">
      <c r="A31" s="4"/>
      <c r="B31" s="13" t="s">
        <v>29</v>
      </c>
      <c r="C31" s="14">
        <f>SUM(C32:C36)</f>
        <v>4804634.01</v>
      </c>
      <c r="D31" s="7">
        <f>C31*$D$8/$C$8</f>
        <v>4.3550076774953594E-3</v>
      </c>
    </row>
    <row r="32" spans="1:5" ht="24" customHeight="1" x14ac:dyDescent="0.25">
      <c r="A32" s="4"/>
      <c r="B32" s="18" t="s">
        <v>30</v>
      </c>
      <c r="C32" s="12">
        <v>238415.42</v>
      </c>
      <c r="D32" s="12">
        <f t="shared" si="2"/>
        <v>2.1610407418592965E-4</v>
      </c>
    </row>
    <row r="33" spans="1:5" ht="15" customHeight="1" x14ac:dyDescent="0.25">
      <c r="A33" s="4"/>
      <c r="B33" s="18" t="s">
        <v>31</v>
      </c>
      <c r="C33" s="12">
        <v>38558.32</v>
      </c>
      <c r="D33" s="12">
        <f t="shared" si="2"/>
        <v>3.4949962740517435E-5</v>
      </c>
    </row>
    <row r="34" spans="1:5" ht="25.5" customHeight="1" x14ac:dyDescent="0.25">
      <c r="A34" s="4"/>
      <c r="B34" s="18" t="s">
        <v>32</v>
      </c>
      <c r="C34" s="12">
        <v>4509172.05</v>
      </c>
      <c r="D34" s="12">
        <f t="shared" si="2"/>
        <v>4.0871955816042457E-3</v>
      </c>
    </row>
    <row r="35" spans="1:5" ht="24" customHeight="1" x14ac:dyDescent="0.25">
      <c r="A35" s="4"/>
      <c r="B35" s="18" t="s">
        <v>33</v>
      </c>
      <c r="C35" s="12">
        <v>1809.38</v>
      </c>
      <c r="D35" s="12">
        <f t="shared" si="2"/>
        <v>1.6400549500973442E-6</v>
      </c>
      <c r="E35" s="42"/>
    </row>
    <row r="36" spans="1:5" s="5" customFormat="1" ht="24" customHeight="1" x14ac:dyDescent="0.25">
      <c r="A36" s="4"/>
      <c r="B36" s="18" t="s">
        <v>34</v>
      </c>
      <c r="C36" s="12">
        <v>16678.84</v>
      </c>
      <c r="D36" s="12">
        <f t="shared" si="2"/>
        <v>1.5118004014569405E-5</v>
      </c>
      <c r="E36" s="41"/>
    </row>
    <row r="37" spans="1:5" ht="37.5" customHeight="1" x14ac:dyDescent="0.25">
      <c r="A37" s="4"/>
      <c r="B37" s="13" t="s">
        <v>35</v>
      </c>
      <c r="C37" s="14">
        <f>SUM(C38:C40)</f>
        <v>250774.57</v>
      </c>
      <c r="D37" s="7">
        <f t="shared" si="2"/>
        <v>2.2730663259626667E-4</v>
      </c>
    </row>
    <row r="38" spans="1:5" ht="50.25" customHeight="1" x14ac:dyDescent="0.25">
      <c r="A38" s="4"/>
      <c r="B38" s="18" t="s">
        <v>36</v>
      </c>
      <c r="C38" s="12">
        <f>18751.51+45280.37</f>
        <v>64031.880000000005</v>
      </c>
      <c r="D38" s="12">
        <f t="shared" si="2"/>
        <v>5.8039660965656269E-5</v>
      </c>
    </row>
    <row r="39" spans="1:5" ht="15.75" customHeight="1" x14ac:dyDescent="0.25">
      <c r="A39" s="4"/>
      <c r="B39" s="18" t="s">
        <v>37</v>
      </c>
      <c r="C39" s="12">
        <f>15092.61+34863.96</f>
        <v>49956.57</v>
      </c>
      <c r="D39" s="12">
        <f t="shared" si="2"/>
        <v>4.5281543909175792E-5</v>
      </c>
      <c r="E39" s="42"/>
    </row>
    <row r="40" spans="1:5" s="5" customFormat="1" ht="15" customHeight="1" x14ac:dyDescent="0.25">
      <c r="A40" s="4"/>
      <c r="B40" s="18" t="s">
        <v>38</v>
      </c>
      <c r="C40" s="12">
        <f>40612.95+96173.17</f>
        <v>136786.12</v>
      </c>
      <c r="D40" s="12">
        <f>C40*$D$8/$C$8</f>
        <v>1.2398542772143462E-4</v>
      </c>
      <c r="E40" s="42"/>
    </row>
    <row r="41" spans="1:5" s="5" customFormat="1" ht="15" customHeight="1" x14ac:dyDescent="0.25">
      <c r="A41" s="4"/>
      <c r="B41" s="13" t="s">
        <v>39</v>
      </c>
      <c r="C41" s="14">
        <f t="shared" ref="C41:C42" si="3">+C42</f>
        <v>40731578.910000004</v>
      </c>
      <c r="D41" s="7">
        <f t="shared" si="2"/>
        <v>3.6919844154697241E-2</v>
      </c>
      <c r="E41" s="42"/>
    </row>
    <row r="42" spans="1:5" s="5" customFormat="1" ht="15" customHeight="1" x14ac:dyDescent="0.25">
      <c r="A42" s="4"/>
      <c r="B42" s="13" t="s">
        <v>40</v>
      </c>
      <c r="C42" s="14">
        <f t="shared" si="3"/>
        <v>40731578.910000004</v>
      </c>
      <c r="D42" s="7">
        <f t="shared" si="2"/>
        <v>3.6919844154697241E-2</v>
      </c>
      <c r="E42" s="41"/>
    </row>
    <row r="43" spans="1:5" ht="15" customHeight="1" x14ac:dyDescent="0.25">
      <c r="A43" s="4"/>
      <c r="B43" s="20" t="s">
        <v>41</v>
      </c>
      <c r="C43" s="7">
        <f>SUM(C44:C48)</f>
        <v>40731578.910000004</v>
      </c>
      <c r="D43" s="7">
        <f t="shared" si="2"/>
        <v>3.6919844154697241E-2</v>
      </c>
    </row>
    <row r="44" spans="1:5" ht="24.75" customHeight="1" x14ac:dyDescent="0.25">
      <c r="A44" s="4"/>
      <c r="B44" s="18" t="s">
        <v>42</v>
      </c>
      <c r="C44" s="12">
        <v>37739195.350000001</v>
      </c>
      <c r="D44" s="12">
        <f t="shared" si="2"/>
        <v>3.42074932554014E-2</v>
      </c>
    </row>
    <row r="45" spans="1:5" ht="24" customHeight="1" x14ac:dyDescent="0.25">
      <c r="A45" s="4"/>
      <c r="B45" s="18" t="s">
        <v>43</v>
      </c>
      <c r="C45" s="12">
        <v>1065393.75</v>
      </c>
      <c r="D45" s="12">
        <f t="shared" si="2"/>
        <v>9.6569227773617074E-4</v>
      </c>
      <c r="E45" s="42"/>
    </row>
    <row r="46" spans="1:5" s="5" customFormat="1" x14ac:dyDescent="0.25">
      <c r="A46" s="4"/>
      <c r="B46" s="21" t="s">
        <v>44</v>
      </c>
      <c r="C46" s="12">
        <v>999331.92</v>
      </c>
      <c r="D46" s="12">
        <f t="shared" si="2"/>
        <v>9.0581263315958139E-4</v>
      </c>
      <c r="E46" s="42"/>
    </row>
    <row r="47" spans="1:5" s="5" customFormat="1" ht="15" customHeight="1" x14ac:dyDescent="0.25">
      <c r="A47" s="4"/>
      <c r="B47" s="22" t="s">
        <v>45</v>
      </c>
      <c r="C47" s="12">
        <v>776697</v>
      </c>
      <c r="D47" s="12">
        <f t="shared" si="2"/>
        <v>7.0401229126869813E-4</v>
      </c>
      <c r="E47" s="42"/>
    </row>
    <row r="48" spans="1:5" s="5" customFormat="1" ht="40.5" customHeight="1" x14ac:dyDescent="0.25">
      <c r="A48" s="4"/>
      <c r="B48" s="22" t="s">
        <v>46</v>
      </c>
      <c r="C48" s="12">
        <v>150960.89000000001</v>
      </c>
      <c r="D48" s="12">
        <f t="shared" si="2"/>
        <v>1.3683369713139346E-4</v>
      </c>
      <c r="E48" s="41"/>
    </row>
    <row r="49" spans="1:5" ht="15" customHeight="1" x14ac:dyDescent="0.25">
      <c r="A49" s="4"/>
      <c r="B49" s="23" t="s">
        <v>47</v>
      </c>
      <c r="C49" s="7">
        <f t="shared" ref="C49" si="4">C50+C218+C293</f>
        <v>3459564284.5200005</v>
      </c>
      <c r="D49" s="7">
        <f t="shared" si="2"/>
        <v>3.1358120074318299</v>
      </c>
    </row>
    <row r="50" spans="1:5" ht="24" customHeight="1" x14ac:dyDescent="0.25">
      <c r="A50" s="4"/>
      <c r="B50" s="6" t="s">
        <v>48</v>
      </c>
      <c r="C50" s="7">
        <f t="shared" ref="C50" si="5">C51+C62+C82+C96+C99+C109+C126+C145+C154+C156+C159+C216</f>
        <v>3299753444.1300001</v>
      </c>
      <c r="D50" s="7">
        <f t="shared" si="2"/>
        <v>2.9909565542595624</v>
      </c>
    </row>
    <row r="51" spans="1:5" ht="25.5" customHeight="1" x14ac:dyDescent="0.25">
      <c r="A51" s="4"/>
      <c r="B51" s="24" t="s">
        <v>49</v>
      </c>
      <c r="C51" s="7">
        <f>SUM(C52:C61)</f>
        <v>7148304</v>
      </c>
      <c r="D51" s="7">
        <f t="shared" si="2"/>
        <v>6.4793527948803714E-3</v>
      </c>
    </row>
    <row r="52" spans="1:5" ht="15" customHeight="1" x14ac:dyDescent="0.25">
      <c r="A52" s="4"/>
      <c r="B52" s="15" t="s">
        <v>50</v>
      </c>
      <c r="C52" s="35">
        <v>0</v>
      </c>
      <c r="D52" s="25">
        <f t="shared" si="2"/>
        <v>0</v>
      </c>
    </row>
    <row r="53" spans="1:5" ht="15" customHeight="1" x14ac:dyDescent="0.25">
      <c r="A53" s="4"/>
      <c r="B53" s="15" t="s">
        <v>51</v>
      </c>
      <c r="C53" s="12">
        <v>27122</v>
      </c>
      <c r="D53" s="25">
        <f t="shared" si="2"/>
        <v>2.4583874231250578E-5</v>
      </c>
    </row>
    <row r="54" spans="1:5" ht="24" customHeight="1" x14ac:dyDescent="0.25">
      <c r="A54" s="4"/>
      <c r="B54" s="15" t="s">
        <v>52</v>
      </c>
      <c r="C54" s="12">
        <v>1877</v>
      </c>
      <c r="D54" s="25">
        <f t="shared" si="2"/>
        <v>1.701346948309761E-6</v>
      </c>
    </row>
    <row r="55" spans="1:5" ht="31.5" customHeight="1" x14ac:dyDescent="0.25">
      <c r="A55" s="4"/>
      <c r="B55" s="15" t="s">
        <v>53</v>
      </c>
      <c r="C55" s="12">
        <v>593077</v>
      </c>
      <c r="D55" s="25">
        <f t="shared" si="2"/>
        <v>5.3757578266526809E-4</v>
      </c>
      <c r="E55" s="42"/>
    </row>
    <row r="56" spans="1:5" s="5" customFormat="1" ht="24" customHeight="1" x14ac:dyDescent="0.25">
      <c r="A56" s="4"/>
      <c r="B56" s="15" t="s">
        <v>54</v>
      </c>
      <c r="C56" s="12">
        <v>3244807</v>
      </c>
      <c r="D56" s="25">
        <f t="shared" si="2"/>
        <v>2.9411520976580451E-3</v>
      </c>
      <c r="E56" s="41"/>
    </row>
    <row r="57" spans="1:5" ht="29.1" customHeight="1" x14ac:dyDescent="0.25">
      <c r="A57" s="4"/>
      <c r="B57" s="15" t="s">
        <v>55</v>
      </c>
      <c r="C57" s="12">
        <v>334425</v>
      </c>
      <c r="D57" s="25">
        <f t="shared" si="2"/>
        <v>3.0312890420271276E-4</v>
      </c>
    </row>
    <row r="58" spans="1:5" ht="18" customHeight="1" x14ac:dyDescent="0.25">
      <c r="A58" s="4"/>
      <c r="B58" s="15" t="s">
        <v>56</v>
      </c>
      <c r="C58" s="12">
        <v>339440</v>
      </c>
      <c r="D58" s="25">
        <f t="shared" si="2"/>
        <v>3.0767459144073804E-4</v>
      </c>
    </row>
    <row r="59" spans="1:5" ht="24" customHeight="1" x14ac:dyDescent="0.25">
      <c r="A59" s="4"/>
      <c r="B59" s="15" t="s">
        <v>57</v>
      </c>
      <c r="C59" s="12">
        <v>428206</v>
      </c>
      <c r="D59" s="25">
        <f t="shared" si="2"/>
        <v>3.8813370876288202E-4</v>
      </c>
    </row>
    <row r="60" spans="1:5" ht="24.75" customHeight="1" x14ac:dyDescent="0.25">
      <c r="A60" s="4"/>
      <c r="B60" s="15" t="s">
        <v>58</v>
      </c>
      <c r="C60" s="12">
        <v>1512603</v>
      </c>
      <c r="D60" s="25">
        <f t="shared" si="2"/>
        <v>1.3710508780256736E-3</v>
      </c>
    </row>
    <row r="61" spans="1:5" ht="15" customHeight="1" x14ac:dyDescent="0.25">
      <c r="A61" s="4"/>
      <c r="B61" s="15" t="s">
        <v>59</v>
      </c>
      <c r="C61" s="12">
        <v>666747</v>
      </c>
      <c r="D61" s="25">
        <f t="shared" si="2"/>
        <v>6.0435161094549183E-4</v>
      </c>
    </row>
    <row r="62" spans="1:5" ht="15" customHeight="1" x14ac:dyDescent="0.25">
      <c r="A62" s="4"/>
      <c r="B62" s="13" t="s">
        <v>60</v>
      </c>
      <c r="C62" s="14">
        <f>SUM(C63:C81)</f>
        <v>134630888.51000002</v>
      </c>
      <c r="D62" s="7">
        <f t="shared" ref="D62" si="6">C62*$D$8/$C$8</f>
        <v>0.12203188668871615</v>
      </c>
    </row>
    <row r="63" spans="1:5" ht="15" customHeight="1" x14ac:dyDescent="0.25">
      <c r="A63" s="4"/>
      <c r="B63" s="15" t="s">
        <v>61</v>
      </c>
      <c r="C63" s="12">
        <v>17426910</v>
      </c>
      <c r="D63" s="25">
        <f t="shared" si="2"/>
        <v>1.5796068272226349E-2</v>
      </c>
    </row>
    <row r="64" spans="1:5" ht="15" customHeight="1" x14ac:dyDescent="0.25">
      <c r="A64" s="4"/>
      <c r="B64" s="15" t="s">
        <v>62</v>
      </c>
      <c r="C64" s="12">
        <v>67928849.5</v>
      </c>
      <c r="D64" s="25">
        <f t="shared" si="2"/>
        <v>6.1571945018123617E-2</v>
      </c>
    </row>
    <row r="65" spans="1:5" ht="15" customHeight="1" x14ac:dyDescent="0.25">
      <c r="A65" s="4"/>
      <c r="B65" s="15" t="s">
        <v>63</v>
      </c>
      <c r="C65" s="12">
        <v>35033884</v>
      </c>
      <c r="D65" s="25">
        <f t="shared" si="2"/>
        <v>3.1755349829961727E-2</v>
      </c>
    </row>
    <row r="66" spans="1:5" ht="15" customHeight="1" x14ac:dyDescent="0.25">
      <c r="A66" s="4"/>
      <c r="B66" s="15" t="s">
        <v>64</v>
      </c>
      <c r="C66" s="12">
        <v>2144000</v>
      </c>
      <c r="D66" s="25">
        <f t="shared" si="2"/>
        <v>1.9433606058476972E-3</v>
      </c>
      <c r="E66" s="42"/>
    </row>
    <row r="67" spans="1:5" s="5" customFormat="1" ht="15" customHeight="1" x14ac:dyDescent="0.25">
      <c r="A67" s="4"/>
      <c r="B67" s="15" t="s">
        <v>65</v>
      </c>
      <c r="C67" s="12">
        <v>1198800</v>
      </c>
      <c r="D67" s="25">
        <f t="shared" si="2"/>
        <v>1.0866141297995425E-3</v>
      </c>
      <c r="E67" s="41"/>
    </row>
    <row r="68" spans="1:5" ht="15.6" customHeight="1" x14ac:dyDescent="0.25">
      <c r="A68" s="4"/>
      <c r="B68" s="15" t="s">
        <v>66</v>
      </c>
      <c r="C68" s="12">
        <v>2138787</v>
      </c>
      <c r="D68" s="25">
        <f t="shared" si="2"/>
        <v>1.9386354478074528E-3</v>
      </c>
    </row>
    <row r="69" spans="1:5" ht="23.45" customHeight="1" x14ac:dyDescent="0.25">
      <c r="A69" s="4"/>
      <c r="B69" s="15" t="s">
        <v>67</v>
      </c>
      <c r="C69" s="12">
        <v>44268</v>
      </c>
      <c r="D69" s="25">
        <f t="shared" si="2"/>
        <v>4.0125320568874004E-5</v>
      </c>
    </row>
    <row r="70" spans="1:5" ht="17.25" customHeight="1" x14ac:dyDescent="0.25">
      <c r="A70" s="4"/>
      <c r="B70" s="18" t="s">
        <v>68</v>
      </c>
      <c r="C70" s="25">
        <v>0</v>
      </c>
      <c r="D70" s="25">
        <f t="shared" si="2"/>
        <v>0</v>
      </c>
    </row>
    <row r="71" spans="1:5" ht="21.75" customHeight="1" x14ac:dyDescent="0.25">
      <c r="A71" s="4"/>
      <c r="B71" s="15" t="s">
        <v>69</v>
      </c>
      <c r="C71" s="12">
        <v>499500</v>
      </c>
      <c r="D71" s="25">
        <f t="shared" si="2"/>
        <v>4.5275588741647608E-4</v>
      </c>
    </row>
    <row r="72" spans="1:5" ht="24" customHeight="1" x14ac:dyDescent="0.25">
      <c r="A72" s="4"/>
      <c r="B72" s="15" t="s">
        <v>70</v>
      </c>
      <c r="C72" s="12">
        <v>414810</v>
      </c>
      <c r="D72" s="25">
        <f t="shared" si="2"/>
        <v>3.7599133064910597E-4</v>
      </c>
      <c r="E72" s="42"/>
    </row>
    <row r="73" spans="1:5" s="5" customFormat="1" ht="24" customHeight="1" x14ac:dyDescent="0.25">
      <c r="A73" s="4"/>
      <c r="B73" s="15" t="s">
        <v>71</v>
      </c>
      <c r="C73" s="12">
        <v>5041948.87</v>
      </c>
      <c r="D73" s="25">
        <f t="shared" si="2"/>
        <v>4.570114184074772E-3</v>
      </c>
      <c r="E73" s="41"/>
    </row>
    <row r="74" spans="1:5" ht="23.25" customHeight="1" x14ac:dyDescent="0.25">
      <c r="A74" s="4"/>
      <c r="B74" s="15" t="s">
        <v>72</v>
      </c>
      <c r="C74" s="12">
        <v>2266598</v>
      </c>
      <c r="D74" s="25">
        <f t="shared" ref="D74:D136" si="7">C74*$D$8/$C$8</f>
        <v>2.054485663476296E-3</v>
      </c>
    </row>
    <row r="75" spans="1:5" ht="15" customHeight="1" x14ac:dyDescent="0.25">
      <c r="A75" s="4"/>
      <c r="B75" s="15" t="s">
        <v>73</v>
      </c>
      <c r="C75" s="12">
        <v>133474</v>
      </c>
      <c r="D75" s="25">
        <f t="shared" si="7"/>
        <v>1.209832618959494E-4</v>
      </c>
    </row>
    <row r="76" spans="1:5" ht="16.5" customHeight="1" x14ac:dyDescent="0.25">
      <c r="A76" s="4"/>
      <c r="B76" s="18" t="s">
        <v>74</v>
      </c>
      <c r="C76" s="12">
        <v>157742</v>
      </c>
      <c r="D76" s="25">
        <f t="shared" si="7"/>
        <v>1.4298021860430384E-4</v>
      </c>
    </row>
    <row r="77" spans="1:5" ht="15" customHeight="1" x14ac:dyDescent="0.25">
      <c r="A77" s="4"/>
      <c r="B77" s="15" t="s">
        <v>75</v>
      </c>
      <c r="C77" s="25">
        <v>0</v>
      </c>
      <c r="D77" s="25">
        <f t="shared" si="7"/>
        <v>0</v>
      </c>
    </row>
    <row r="78" spans="1:5" ht="15.75" customHeight="1" x14ac:dyDescent="0.25">
      <c r="A78" s="4"/>
      <c r="B78" s="15" t="s">
        <v>76</v>
      </c>
      <c r="C78" s="25">
        <v>0</v>
      </c>
      <c r="D78" s="25">
        <f t="shared" si="7"/>
        <v>0</v>
      </c>
    </row>
    <row r="79" spans="1:5" ht="17.25" customHeight="1" x14ac:dyDescent="0.25">
      <c r="A79" s="4"/>
      <c r="B79" s="15" t="s">
        <v>75</v>
      </c>
      <c r="C79" s="12">
        <v>6157</v>
      </c>
      <c r="D79" s="25">
        <f t="shared" si="7"/>
        <v>5.5808168144609471E-6</v>
      </c>
    </row>
    <row r="80" spans="1:5" ht="27" customHeight="1" x14ac:dyDescent="0.25">
      <c r="A80" s="4"/>
      <c r="B80" s="18" t="s">
        <v>77</v>
      </c>
      <c r="C80" s="12">
        <v>38913.800000000003</v>
      </c>
      <c r="D80" s="25">
        <f t="shared" si="7"/>
        <v>3.527217627977431E-5</v>
      </c>
    </row>
    <row r="81" spans="1:5" ht="15.75" customHeight="1" x14ac:dyDescent="0.25">
      <c r="A81" s="4"/>
      <c r="B81" s="15" t="s">
        <v>78</v>
      </c>
      <c r="C81" s="12">
        <v>156246.34</v>
      </c>
      <c r="D81" s="25">
        <f t="shared" si="7"/>
        <v>1.4162452516972262E-4</v>
      </c>
    </row>
    <row r="82" spans="1:5" ht="15.75" customHeight="1" x14ac:dyDescent="0.25">
      <c r="A82" s="38"/>
      <c r="B82" s="13" t="s">
        <v>79</v>
      </c>
      <c r="C82" s="14">
        <f>SUM(C83:C95)</f>
        <v>2452384706.4499998</v>
      </c>
      <c r="D82" s="7">
        <f t="shared" ref="D82" si="8">C82*$D$8/$C$8</f>
        <v>2.2228861142249525</v>
      </c>
    </row>
    <row r="83" spans="1:5" ht="13.5" customHeight="1" x14ac:dyDescent="0.25">
      <c r="A83" s="4"/>
      <c r="B83" s="15" t="s">
        <v>66</v>
      </c>
      <c r="C83" s="12">
        <v>541984542.5</v>
      </c>
      <c r="D83" s="25">
        <f t="shared" si="7"/>
        <v>0.49126464966086147</v>
      </c>
    </row>
    <row r="84" spans="1:5" ht="15" customHeight="1" x14ac:dyDescent="0.25">
      <c r="A84" s="4"/>
      <c r="B84" s="15" t="s">
        <v>80</v>
      </c>
      <c r="C84" s="12">
        <v>1735103553</v>
      </c>
      <c r="D84" s="25">
        <f t="shared" si="7"/>
        <v>1.5727294272232144</v>
      </c>
    </row>
    <row r="85" spans="1:5" ht="11.25" customHeight="1" x14ac:dyDescent="0.25">
      <c r="A85" s="4"/>
      <c r="B85" s="15" t="s">
        <v>81</v>
      </c>
      <c r="C85" s="12">
        <v>38575616</v>
      </c>
      <c r="D85" s="25">
        <f t="shared" si="7"/>
        <v>3.4965640149584011E-2</v>
      </c>
      <c r="E85" s="42"/>
    </row>
    <row r="86" spans="1:5" s="5" customFormat="1" ht="15" customHeight="1" x14ac:dyDescent="0.25">
      <c r="A86" s="4"/>
      <c r="B86" s="15" t="s">
        <v>82</v>
      </c>
      <c r="C86" s="12">
        <v>297384</v>
      </c>
      <c r="D86" s="25">
        <f t="shared" si="7"/>
        <v>2.6955426791483748E-4</v>
      </c>
      <c r="E86" s="41"/>
    </row>
    <row r="87" spans="1:5" ht="15" customHeight="1" x14ac:dyDescent="0.25">
      <c r="A87" s="4"/>
      <c r="B87" s="15" t="s">
        <v>83</v>
      </c>
      <c r="C87" s="12">
        <v>4032</v>
      </c>
      <c r="D87" s="25">
        <f t="shared" si="7"/>
        <v>3.6546781542807441E-6</v>
      </c>
    </row>
    <row r="88" spans="1:5" ht="15" customHeight="1" x14ac:dyDescent="0.25">
      <c r="A88" s="4"/>
      <c r="B88" s="15" t="s">
        <v>65</v>
      </c>
      <c r="C88" s="12">
        <v>44410986.450000003</v>
      </c>
      <c r="D88" s="25">
        <f t="shared" si="7"/>
        <v>4.0254926088510203E-2</v>
      </c>
      <c r="E88" s="42"/>
    </row>
    <row r="89" spans="1:5" s="5" customFormat="1" ht="15" customHeight="1" x14ac:dyDescent="0.25">
      <c r="A89" s="4"/>
      <c r="B89" s="15" t="s">
        <v>84</v>
      </c>
      <c r="C89" s="12">
        <v>1970173.4</v>
      </c>
      <c r="D89" s="25">
        <f t="shared" si="7"/>
        <v>1.7858010131758476E-3</v>
      </c>
      <c r="E89" s="41"/>
    </row>
    <row r="90" spans="1:5" ht="16.5" customHeight="1" x14ac:dyDescent="0.25">
      <c r="A90" s="4"/>
      <c r="B90" s="15" t="s">
        <v>85</v>
      </c>
      <c r="C90" s="12">
        <v>43604422</v>
      </c>
      <c r="D90" s="25">
        <f t="shared" si="7"/>
        <v>3.9523841397182208E-2</v>
      </c>
    </row>
    <row r="91" spans="1:5" ht="18.600000000000001" customHeight="1" x14ac:dyDescent="0.25">
      <c r="A91" s="4"/>
      <c r="B91" s="15" t="s">
        <v>86</v>
      </c>
      <c r="C91" s="12">
        <v>939592</v>
      </c>
      <c r="D91" s="25">
        <f t="shared" si="7"/>
        <v>8.5166328282166486E-4</v>
      </c>
    </row>
    <row r="92" spans="1:5" ht="24" customHeight="1" x14ac:dyDescent="0.25">
      <c r="A92" s="4"/>
      <c r="B92" s="15" t="s">
        <v>87</v>
      </c>
      <c r="C92" s="12">
        <v>1924019</v>
      </c>
      <c r="D92" s="25">
        <f t="shared" si="7"/>
        <v>1.7439658253276494E-3</v>
      </c>
    </row>
    <row r="93" spans="1:5" ht="24" customHeight="1" x14ac:dyDescent="0.25">
      <c r="A93" s="4"/>
      <c r="B93" s="15" t="s">
        <v>88</v>
      </c>
      <c r="C93" s="12">
        <v>36216963.100000001</v>
      </c>
      <c r="D93" s="25">
        <f t="shared" si="7"/>
        <v>3.2827714249990529E-2</v>
      </c>
    </row>
    <row r="94" spans="1:5" ht="24" customHeight="1" x14ac:dyDescent="0.25">
      <c r="A94" s="4"/>
      <c r="B94" s="15" t="s">
        <v>89</v>
      </c>
      <c r="C94" s="12">
        <v>7353776</v>
      </c>
      <c r="D94" s="25">
        <f t="shared" si="7"/>
        <v>6.6655963538378056E-3</v>
      </c>
    </row>
    <row r="95" spans="1:5" ht="15" customHeight="1" x14ac:dyDescent="0.25">
      <c r="A95" s="4"/>
      <c r="B95" s="15" t="s">
        <v>90</v>
      </c>
      <c r="C95" s="19">
        <v>-353</v>
      </c>
      <c r="D95" s="25">
        <f t="shared" si="7"/>
        <v>-3.1996562213817026E-7</v>
      </c>
    </row>
    <row r="96" spans="1:5" ht="25.5" customHeight="1" x14ac:dyDescent="0.25">
      <c r="A96" s="4"/>
      <c r="B96" s="13" t="s">
        <v>91</v>
      </c>
      <c r="C96" s="14">
        <f>SUM(C97:C98)</f>
        <v>331999629</v>
      </c>
      <c r="D96" s="7">
        <f>C96*$D$8/$C$8</f>
        <v>0.30093050380347514</v>
      </c>
      <c r="E96" s="42"/>
    </row>
    <row r="97" spans="1:5" s="5" customFormat="1" ht="15" customHeight="1" x14ac:dyDescent="0.25">
      <c r="A97" s="4"/>
      <c r="B97" s="15" t="s">
        <v>92</v>
      </c>
      <c r="C97" s="12">
        <v>330425841</v>
      </c>
      <c r="D97" s="25">
        <f t="shared" si="7"/>
        <v>0.29950399372830916</v>
      </c>
      <c r="E97" s="41"/>
    </row>
    <row r="98" spans="1:5" ht="15" customHeight="1" x14ac:dyDescent="0.25">
      <c r="A98" s="4"/>
      <c r="B98" s="15" t="s">
        <v>93</v>
      </c>
      <c r="C98" s="12">
        <v>1573788</v>
      </c>
      <c r="D98" s="25">
        <f t="shared" si="7"/>
        <v>1.426510075165968E-3</v>
      </c>
    </row>
    <row r="99" spans="1:5" ht="28.5" customHeight="1" x14ac:dyDescent="0.25">
      <c r="A99" s="4"/>
      <c r="B99" s="13" t="s">
        <v>94</v>
      </c>
      <c r="C99" s="14">
        <f>SUM(C100:C108)</f>
        <v>4487270</v>
      </c>
      <c r="D99" s="7">
        <f>C99*$D$8/$C$8</f>
        <v>4.0673431650196813E-3</v>
      </c>
    </row>
    <row r="100" spans="1:5" ht="18.95" customHeight="1" x14ac:dyDescent="0.25">
      <c r="A100" s="4"/>
      <c r="B100" s="15" t="s">
        <v>95</v>
      </c>
      <c r="C100" s="12">
        <v>1504237</v>
      </c>
      <c r="D100" s="25">
        <f t="shared" si="7"/>
        <v>1.3634677834228183E-3</v>
      </c>
    </row>
    <row r="101" spans="1:5" ht="17.100000000000001" customHeight="1" x14ac:dyDescent="0.25">
      <c r="A101" s="4"/>
      <c r="B101" s="15" t="s">
        <v>96</v>
      </c>
      <c r="C101" s="12">
        <v>184208</v>
      </c>
      <c r="D101" s="25">
        <f t="shared" si="7"/>
        <v>1.6696948250092939E-4</v>
      </c>
    </row>
    <row r="102" spans="1:5" ht="28.5" customHeight="1" x14ac:dyDescent="0.25">
      <c r="A102" s="4"/>
      <c r="B102" s="15" t="s">
        <v>97</v>
      </c>
      <c r="C102" s="12">
        <v>151317</v>
      </c>
      <c r="D102" s="25">
        <f t="shared" si="7"/>
        <v>1.3715648171411194E-4</v>
      </c>
      <c r="E102" s="42"/>
    </row>
    <row r="103" spans="1:5" s="5" customFormat="1" ht="38.25" customHeight="1" x14ac:dyDescent="0.25">
      <c r="A103" s="4"/>
      <c r="B103" s="15" t="s">
        <v>98</v>
      </c>
      <c r="C103" s="12">
        <v>366400</v>
      </c>
      <c r="D103" s="25">
        <f t="shared" si="7"/>
        <v>3.3211162592471837E-4</v>
      </c>
      <c r="E103" s="41"/>
    </row>
    <row r="104" spans="1:5" ht="38.450000000000003" customHeight="1" x14ac:dyDescent="0.25">
      <c r="A104" s="4"/>
      <c r="B104" s="15" t="s">
        <v>99</v>
      </c>
      <c r="C104" s="12">
        <v>390414</v>
      </c>
      <c r="D104" s="25">
        <f t="shared" si="7"/>
        <v>3.5387835241204422E-4</v>
      </c>
    </row>
    <row r="105" spans="1:5" ht="24" customHeight="1" x14ac:dyDescent="0.25">
      <c r="A105" s="4"/>
      <c r="B105" s="15" t="s">
        <v>100</v>
      </c>
      <c r="C105" s="12">
        <v>956800</v>
      </c>
      <c r="D105" s="25">
        <f t="shared" si="7"/>
        <v>8.6726092708725594E-4</v>
      </c>
    </row>
    <row r="106" spans="1:5" ht="31.5" customHeight="1" x14ac:dyDescent="0.25">
      <c r="A106" s="4"/>
      <c r="B106" s="15" t="s">
        <v>101</v>
      </c>
      <c r="C106" s="12">
        <v>918900</v>
      </c>
      <c r="D106" s="25">
        <f t="shared" si="7"/>
        <v>8.3290767757157136E-4</v>
      </c>
    </row>
    <row r="107" spans="1:5" ht="25.5" customHeight="1" x14ac:dyDescent="0.25">
      <c r="A107" s="4"/>
      <c r="B107" s="15" t="s">
        <v>102</v>
      </c>
      <c r="C107" s="12">
        <v>2000</v>
      </c>
      <c r="D107" s="25">
        <f t="shared" si="7"/>
        <v>1.8128363860519563E-6</v>
      </c>
    </row>
    <row r="108" spans="1:5" ht="33.75" customHeight="1" x14ac:dyDescent="0.25">
      <c r="A108" s="4"/>
      <c r="B108" s="15" t="s">
        <v>103</v>
      </c>
      <c r="C108" s="19">
        <v>12994</v>
      </c>
      <c r="D108" s="25">
        <f t="shared" si="7"/>
        <v>1.177799800017956E-5</v>
      </c>
      <c r="E108" s="42"/>
    </row>
    <row r="109" spans="1:5" s="5" customFormat="1" ht="24.95" customHeight="1" x14ac:dyDescent="0.25">
      <c r="A109" s="4"/>
      <c r="B109" s="13" t="s">
        <v>104</v>
      </c>
      <c r="C109" s="14">
        <f>SUM(C110:C125)</f>
        <v>218452158.56</v>
      </c>
      <c r="D109" s="7">
        <f>C109*$D$8/$C$8</f>
        <v>0.19800901082457967</v>
      </c>
      <c r="E109" s="41"/>
    </row>
    <row r="110" spans="1:5" ht="21.95" customHeight="1" x14ac:dyDescent="0.25">
      <c r="A110" s="4"/>
      <c r="B110" s="15" t="s">
        <v>105</v>
      </c>
      <c r="C110" s="12">
        <v>66165328.170000002</v>
      </c>
      <c r="D110" s="25">
        <f>C110*$D$8/$C$8</f>
        <v>5.9973457200822249E-2</v>
      </c>
    </row>
    <row r="111" spans="1:5" ht="15" customHeight="1" x14ac:dyDescent="0.25">
      <c r="A111" s="4"/>
      <c r="B111" s="15" t="s">
        <v>106</v>
      </c>
      <c r="C111" s="12">
        <v>88088577.019999996</v>
      </c>
      <c r="D111" s="25">
        <f t="shared" si="7"/>
        <v>7.9845088808698103E-2</v>
      </c>
    </row>
    <row r="112" spans="1:5" ht="15" customHeight="1" x14ac:dyDescent="0.25">
      <c r="A112" s="4"/>
      <c r="B112" s="15" t="s">
        <v>107</v>
      </c>
      <c r="C112" s="12">
        <v>105442</v>
      </c>
      <c r="D112" s="25">
        <f t="shared" si="7"/>
        <v>9.5574547109045192E-5</v>
      </c>
    </row>
    <row r="113" spans="1:5" ht="18" customHeight="1" x14ac:dyDescent="0.25">
      <c r="A113" s="4"/>
      <c r="B113" s="15" t="s">
        <v>108</v>
      </c>
      <c r="C113" s="12">
        <v>5613</v>
      </c>
      <c r="D113" s="25">
        <f t="shared" si="7"/>
        <v>5.087725317454815E-6</v>
      </c>
    </row>
    <row r="114" spans="1:5" ht="17.45" customHeight="1" x14ac:dyDescent="0.25">
      <c r="A114" s="4"/>
      <c r="B114" s="15" t="s">
        <v>109</v>
      </c>
      <c r="C114" s="12">
        <v>2277873.02</v>
      </c>
      <c r="D114" s="25">
        <f t="shared" si="7"/>
        <v>2.0647055467310277E-3</v>
      </c>
    </row>
    <row r="115" spans="1:5" ht="15" customHeight="1" x14ac:dyDescent="0.25">
      <c r="A115" s="4"/>
      <c r="B115" s="15" t="s">
        <v>110</v>
      </c>
      <c r="C115" s="12">
        <v>32944468.129999999</v>
      </c>
      <c r="D115" s="25">
        <f t="shared" si="7"/>
        <v>2.9861465272596525E-2</v>
      </c>
    </row>
    <row r="116" spans="1:5" ht="15" customHeight="1" x14ac:dyDescent="0.25">
      <c r="A116" s="4"/>
      <c r="B116" s="15" t="s">
        <v>111</v>
      </c>
      <c r="C116" s="12">
        <v>24873029.5</v>
      </c>
      <c r="D116" s="25">
        <f t="shared" si="7"/>
        <v>2.254536645447185E-2</v>
      </c>
    </row>
    <row r="117" spans="1:5" ht="15" customHeight="1" x14ac:dyDescent="0.25">
      <c r="A117" s="4"/>
      <c r="B117" s="15" t="s">
        <v>112</v>
      </c>
      <c r="C117" s="12">
        <v>2348799.7200000002</v>
      </c>
      <c r="D117" s="25">
        <f t="shared" si="7"/>
        <v>2.1289947979823238E-3</v>
      </c>
    </row>
    <row r="118" spans="1:5" ht="24.95" customHeight="1" x14ac:dyDescent="0.25">
      <c r="A118" s="4"/>
      <c r="B118" s="15" t="s">
        <v>113</v>
      </c>
      <c r="C118" s="12">
        <v>701576</v>
      </c>
      <c r="D118" s="25">
        <f t="shared" si="7"/>
        <v>6.3592125019039359E-4</v>
      </c>
    </row>
    <row r="119" spans="1:5" ht="15" customHeight="1" x14ac:dyDescent="0.25">
      <c r="A119" s="4"/>
      <c r="B119" s="15" t="s">
        <v>114</v>
      </c>
      <c r="C119" s="12">
        <v>143</v>
      </c>
      <c r="D119" s="25">
        <f t="shared" si="7"/>
        <v>1.2961780160271488E-7</v>
      </c>
    </row>
    <row r="120" spans="1:5" ht="16.5" customHeight="1" x14ac:dyDescent="0.25">
      <c r="A120" s="4"/>
      <c r="B120" s="26" t="s">
        <v>115</v>
      </c>
      <c r="C120" s="12">
        <v>48312</v>
      </c>
      <c r="D120" s="25">
        <f t="shared" si="7"/>
        <v>4.3790875741471059E-5</v>
      </c>
    </row>
    <row r="121" spans="1:5" ht="15" customHeight="1" x14ac:dyDescent="0.25">
      <c r="A121" s="4"/>
      <c r="B121" s="15" t="s">
        <v>116</v>
      </c>
      <c r="C121" s="12">
        <v>14924</v>
      </c>
      <c r="D121" s="25">
        <f t="shared" si="7"/>
        <v>1.3527385112719698E-5</v>
      </c>
    </row>
    <row r="122" spans="1:5" ht="15" customHeight="1" x14ac:dyDescent="0.25">
      <c r="A122" s="4"/>
      <c r="B122" s="15" t="s">
        <v>117</v>
      </c>
      <c r="C122" s="12">
        <v>789</v>
      </c>
      <c r="D122" s="25">
        <f t="shared" si="7"/>
        <v>7.1516395429749677E-7</v>
      </c>
    </row>
    <row r="123" spans="1:5" ht="15" customHeight="1" x14ac:dyDescent="0.25">
      <c r="A123" s="4"/>
      <c r="B123" s="15" t="s">
        <v>118</v>
      </c>
      <c r="C123" s="12">
        <v>838</v>
      </c>
      <c r="D123" s="25">
        <f t="shared" si="7"/>
        <v>7.5957844575576965E-7</v>
      </c>
    </row>
    <row r="124" spans="1:5" ht="15" customHeight="1" x14ac:dyDescent="0.25">
      <c r="A124" s="4"/>
      <c r="B124" s="26" t="s">
        <v>119</v>
      </c>
      <c r="C124" s="12">
        <v>1484</v>
      </c>
      <c r="D124" s="25">
        <f t="shared" si="7"/>
        <v>1.3451245984505516E-6</v>
      </c>
    </row>
    <row r="125" spans="1:5" ht="27" customHeight="1" x14ac:dyDescent="0.25">
      <c r="A125" s="4"/>
      <c r="B125" s="15" t="s">
        <v>120</v>
      </c>
      <c r="C125" s="12">
        <v>874962</v>
      </c>
      <c r="D125" s="25">
        <f t="shared" si="7"/>
        <v>7.9308147500639593E-4</v>
      </c>
    </row>
    <row r="126" spans="1:5" ht="18" customHeight="1" x14ac:dyDescent="0.25">
      <c r="A126" s="4"/>
      <c r="B126" s="13" t="s">
        <v>121</v>
      </c>
      <c r="C126" s="7">
        <f>SUM(C127:C144)</f>
        <v>120394140.60999998</v>
      </c>
      <c r="D126" s="7">
        <f>C126*$D$8/$C$8</f>
        <v>0.10912743938263171</v>
      </c>
      <c r="E126" s="42"/>
    </row>
    <row r="127" spans="1:5" s="5" customFormat="1" ht="15.6" customHeight="1" x14ac:dyDescent="0.25">
      <c r="A127" s="4"/>
      <c r="B127" s="15" t="s">
        <v>122</v>
      </c>
      <c r="C127" s="12">
        <v>3961.75</v>
      </c>
      <c r="D127" s="25">
        <f t="shared" si="7"/>
        <v>3.5910022762206688E-6</v>
      </c>
      <c r="E127" s="41"/>
    </row>
    <row r="128" spans="1:5" ht="15" customHeight="1" x14ac:dyDescent="0.25">
      <c r="A128" s="4"/>
      <c r="B128" s="15" t="s">
        <v>123</v>
      </c>
      <c r="C128" s="12">
        <v>3431002.8</v>
      </c>
      <c r="D128" s="25">
        <f t="shared" si="7"/>
        <v>3.1099233582430716E-3</v>
      </c>
    </row>
    <row r="129" spans="1:5" ht="15" customHeight="1" x14ac:dyDescent="0.25">
      <c r="A129" s="4"/>
      <c r="B129" s="15" t="s">
        <v>124</v>
      </c>
      <c r="C129" s="12">
        <v>157065.29999999999</v>
      </c>
      <c r="D129" s="25">
        <f t="shared" si="7"/>
        <v>1.4236684541308315E-4</v>
      </c>
    </row>
    <row r="130" spans="1:5" ht="33.950000000000003" customHeight="1" x14ac:dyDescent="0.25">
      <c r="A130" s="4"/>
      <c r="B130" s="15" t="s">
        <v>125</v>
      </c>
      <c r="C130" s="12">
        <v>89394399.530000001</v>
      </c>
      <c r="D130" s="25">
        <f t="shared" si="7"/>
        <v>8.1028710088624945E-2</v>
      </c>
    </row>
    <row r="131" spans="1:5" ht="16.5" customHeight="1" x14ac:dyDescent="0.25">
      <c r="A131" s="4"/>
      <c r="B131" s="15" t="s">
        <v>126</v>
      </c>
      <c r="C131" s="12">
        <v>4439279</v>
      </c>
      <c r="D131" s="25">
        <f t="shared" si="7"/>
        <v>4.0238432495181709E-3</v>
      </c>
    </row>
    <row r="132" spans="1:5" ht="34.5" customHeight="1" x14ac:dyDescent="0.25">
      <c r="A132" s="4"/>
      <c r="B132" s="15" t="s">
        <v>127</v>
      </c>
      <c r="C132" s="12">
        <v>388367</v>
      </c>
      <c r="D132" s="25">
        <f t="shared" si="7"/>
        <v>3.5202291437092003E-4</v>
      </c>
      <c r="E132" s="42"/>
    </row>
    <row r="133" spans="1:5" s="5" customFormat="1" ht="15" customHeight="1" x14ac:dyDescent="0.25">
      <c r="A133" s="4"/>
      <c r="B133" s="15" t="s">
        <v>128</v>
      </c>
      <c r="C133" s="12">
        <v>113553</v>
      </c>
      <c r="D133" s="25">
        <f t="shared" si="7"/>
        <v>1.0292650507267889E-4</v>
      </c>
      <c r="E133" s="42"/>
    </row>
    <row r="134" spans="1:5" s="5" customFormat="1" ht="24" customHeight="1" x14ac:dyDescent="0.25">
      <c r="A134" s="4"/>
      <c r="B134" s="15" t="s">
        <v>129</v>
      </c>
      <c r="C134" s="12">
        <v>16287045.130000001</v>
      </c>
      <c r="D134" s="25">
        <f t="shared" si="7"/>
        <v>1.4762874016467158E-2</v>
      </c>
      <c r="E134" s="42"/>
    </row>
    <row r="135" spans="1:5" s="5" customFormat="1" ht="24" customHeight="1" x14ac:dyDescent="0.25">
      <c r="A135" s="4"/>
      <c r="B135" s="15" t="s">
        <v>130</v>
      </c>
      <c r="C135" s="12">
        <v>54884</v>
      </c>
      <c r="D135" s="25">
        <f t="shared" si="7"/>
        <v>4.9747856106037783E-5</v>
      </c>
      <c r="E135" s="42"/>
    </row>
    <row r="136" spans="1:5" s="5" customFormat="1" ht="36.6" customHeight="1" x14ac:dyDescent="0.25">
      <c r="A136" s="4"/>
      <c r="B136" s="15" t="s">
        <v>125</v>
      </c>
      <c r="C136" s="12">
        <v>1835292</v>
      </c>
      <c r="D136" s="25">
        <f t="shared" si="7"/>
        <v>1.6635420583150334E-3</v>
      </c>
      <c r="E136" s="41"/>
    </row>
    <row r="137" spans="1:5" ht="39" customHeight="1" x14ac:dyDescent="0.25">
      <c r="A137" s="4"/>
      <c r="B137" s="15" t="s">
        <v>131</v>
      </c>
      <c r="C137" s="12">
        <v>3598656.1</v>
      </c>
      <c r="D137" s="25">
        <f>C137*$D$8/$C$8</f>
        <v>3.2618873594839138E-3</v>
      </c>
    </row>
    <row r="138" spans="1:5" ht="26.1" customHeight="1" x14ac:dyDescent="0.25">
      <c r="A138" s="4"/>
      <c r="B138" s="15" t="s">
        <v>132</v>
      </c>
      <c r="C138" s="12">
        <v>391655</v>
      </c>
      <c r="D138" s="25">
        <f t="shared" ref="D138:D155" si="9">C138*$D$8/$C$8</f>
        <v>3.5500321738958946E-4</v>
      </c>
    </row>
    <row r="139" spans="1:5" ht="20.25" customHeight="1" x14ac:dyDescent="0.25">
      <c r="A139" s="4"/>
      <c r="B139" s="15" t="s">
        <v>133</v>
      </c>
      <c r="C139" s="12">
        <v>99976</v>
      </c>
      <c r="D139" s="25">
        <f t="shared" si="9"/>
        <v>9.0620065265965195E-5</v>
      </c>
    </row>
    <row r="140" spans="1:5" ht="24" customHeight="1" x14ac:dyDescent="0.25">
      <c r="A140" s="4"/>
      <c r="B140" s="15" t="s">
        <v>134</v>
      </c>
      <c r="C140" s="12">
        <v>4251</v>
      </c>
      <c r="D140" s="25">
        <f t="shared" si="9"/>
        <v>3.8531837385534334E-6</v>
      </c>
    </row>
    <row r="141" spans="1:5" ht="24" customHeight="1" x14ac:dyDescent="0.25">
      <c r="A141" s="4"/>
      <c r="B141" s="15" t="s">
        <v>135</v>
      </c>
      <c r="C141" s="12">
        <v>147236</v>
      </c>
      <c r="D141" s="25">
        <f t="shared" si="9"/>
        <v>1.3345738906837292E-4</v>
      </c>
    </row>
    <row r="142" spans="1:5" ht="24" customHeight="1" x14ac:dyDescent="0.25">
      <c r="A142" s="4"/>
      <c r="B142" s="18" t="s">
        <v>136</v>
      </c>
      <c r="C142" s="12">
        <v>14909</v>
      </c>
      <c r="D142" s="25">
        <f t="shared" si="9"/>
        <v>1.3513788839824309E-5</v>
      </c>
    </row>
    <row r="143" spans="1:5" ht="35.1" customHeight="1" x14ac:dyDescent="0.25">
      <c r="A143" s="4"/>
      <c r="B143" s="15" t="s">
        <v>137</v>
      </c>
      <c r="C143" s="12">
        <v>32144</v>
      </c>
      <c r="D143" s="25">
        <f t="shared" si="9"/>
        <v>2.913590639662704E-5</v>
      </c>
    </row>
    <row r="144" spans="1:5" ht="15" customHeight="1" x14ac:dyDescent="0.25">
      <c r="A144" s="4"/>
      <c r="B144" s="26" t="s">
        <v>138</v>
      </c>
      <c r="C144" s="12">
        <v>464</v>
      </c>
      <c r="D144" s="25">
        <f t="shared" si="9"/>
        <v>4.2057804156405386E-7</v>
      </c>
    </row>
    <row r="145" spans="1:5" ht="15" customHeight="1" x14ac:dyDescent="0.25">
      <c r="A145" s="4"/>
      <c r="B145" s="13" t="s">
        <v>139</v>
      </c>
      <c r="C145" s="14">
        <f>SUM(C146:C153)</f>
        <v>6791116</v>
      </c>
      <c r="D145" s="7">
        <f>C145*$D$8/$C$8</f>
        <v>6.155591093349809E-3</v>
      </c>
    </row>
    <row r="146" spans="1:5" ht="18" customHeight="1" x14ac:dyDescent="0.25">
      <c r="A146" s="4"/>
      <c r="B146" s="15" t="s">
        <v>140</v>
      </c>
      <c r="C146" s="12">
        <v>1755953</v>
      </c>
      <c r="D146" s="25">
        <f>C146*$D$8/$C$8</f>
        <v>1.5916277452985453E-3</v>
      </c>
    </row>
    <row r="147" spans="1:5" ht="16.5" customHeight="1" x14ac:dyDescent="0.25">
      <c r="A147" s="4"/>
      <c r="B147" s="15" t="s">
        <v>141</v>
      </c>
      <c r="C147" s="12">
        <v>1146242</v>
      </c>
      <c r="D147" s="25">
        <f t="shared" si="9"/>
        <v>1.0389746024104833E-3</v>
      </c>
    </row>
    <row r="148" spans="1:5" ht="15" customHeight="1" x14ac:dyDescent="0.25">
      <c r="A148" s="4"/>
      <c r="B148" s="27" t="s">
        <v>142</v>
      </c>
      <c r="C148" s="12">
        <v>45446</v>
      </c>
      <c r="D148" s="25">
        <f t="shared" si="9"/>
        <v>4.1193081200258604E-5</v>
      </c>
      <c r="E148" s="42"/>
    </row>
    <row r="149" spans="1:5" s="5" customFormat="1" ht="15" customHeight="1" x14ac:dyDescent="0.25">
      <c r="A149" s="4"/>
      <c r="B149" s="15" t="s">
        <v>143</v>
      </c>
      <c r="C149" s="12">
        <v>183823</v>
      </c>
      <c r="D149" s="25">
        <f t="shared" si="9"/>
        <v>1.6662051149661438E-4</v>
      </c>
      <c r="E149" s="41"/>
    </row>
    <row r="150" spans="1:5" ht="15" customHeight="1" x14ac:dyDescent="0.25">
      <c r="A150" s="4"/>
      <c r="B150" s="15" t="s">
        <v>144</v>
      </c>
      <c r="C150" s="12">
        <v>20168</v>
      </c>
      <c r="D150" s="25">
        <f t="shared" si="9"/>
        <v>1.8280642116947929E-5</v>
      </c>
    </row>
    <row r="151" spans="1:5" ht="24" customHeight="1" x14ac:dyDescent="0.25">
      <c r="A151" s="4"/>
      <c r="B151" s="15" t="s">
        <v>145</v>
      </c>
      <c r="C151" s="12">
        <v>35204</v>
      </c>
      <c r="D151" s="25">
        <f t="shared" si="9"/>
        <v>3.1909546067286531E-5</v>
      </c>
    </row>
    <row r="152" spans="1:5" ht="13.5" customHeight="1" x14ac:dyDescent="0.25">
      <c r="A152" s="4"/>
      <c r="B152" s="15" t="s">
        <v>146</v>
      </c>
      <c r="C152" s="12">
        <v>3604279</v>
      </c>
      <c r="D152" s="25">
        <f t="shared" si="9"/>
        <v>3.2669840583414793E-3</v>
      </c>
    </row>
    <row r="153" spans="1:5" ht="17.100000000000001" customHeight="1" x14ac:dyDescent="0.25">
      <c r="A153" s="4"/>
      <c r="B153" s="15" t="s">
        <v>147</v>
      </c>
      <c r="C153" s="12">
        <v>1</v>
      </c>
      <c r="D153" s="25">
        <f t="shared" si="9"/>
        <v>9.0641819302597812E-10</v>
      </c>
    </row>
    <row r="154" spans="1:5" ht="15" customHeight="1" x14ac:dyDescent="0.25">
      <c r="A154" s="4"/>
      <c r="B154" s="6" t="s">
        <v>148</v>
      </c>
      <c r="C154" s="7">
        <f t="shared" ref="C154" si="10">SUM(C155)</f>
        <v>168</v>
      </c>
      <c r="D154" s="7">
        <f>C154*$D$8/$C$8</f>
        <v>1.5227825642836432E-7</v>
      </c>
    </row>
    <row r="155" spans="1:5" ht="15" customHeight="1" x14ac:dyDescent="0.25">
      <c r="A155" s="4"/>
      <c r="B155" s="26" t="s">
        <v>149</v>
      </c>
      <c r="C155" s="12">
        <v>168</v>
      </c>
      <c r="D155" s="25">
        <f t="shared" si="9"/>
        <v>1.5227825642836432E-7</v>
      </c>
    </row>
    <row r="156" spans="1:5" ht="24" customHeight="1" x14ac:dyDescent="0.25">
      <c r="A156" s="4"/>
      <c r="B156" s="13" t="s">
        <v>150</v>
      </c>
      <c r="C156" s="14">
        <f>SUM(C157:C158)</f>
        <v>117975</v>
      </c>
      <c r="D156" s="7">
        <f>C156*$D$8/$C$8</f>
        <v>1.0693468632223977E-4</v>
      </c>
    </row>
    <row r="157" spans="1:5" ht="26.25" customHeight="1" x14ac:dyDescent="0.25">
      <c r="A157" s="4"/>
      <c r="B157" s="15" t="s">
        <v>151</v>
      </c>
      <c r="C157" s="12">
        <v>103249</v>
      </c>
      <c r="D157" s="25">
        <f>C157*$D$8/$C$8</f>
        <v>9.3586772011739213E-5</v>
      </c>
    </row>
    <row r="158" spans="1:5" ht="26.25" customHeight="1" x14ac:dyDescent="0.25">
      <c r="A158" s="4"/>
      <c r="B158" s="15" t="s">
        <v>152</v>
      </c>
      <c r="C158" s="12">
        <v>14726</v>
      </c>
      <c r="D158" s="25">
        <f>C158*$D$8/$C$8</f>
        <v>1.3347914310500553E-5</v>
      </c>
    </row>
    <row r="159" spans="1:5" ht="19.5" customHeight="1" x14ac:dyDescent="0.25">
      <c r="A159" s="4"/>
      <c r="B159" s="13" t="s">
        <v>153</v>
      </c>
      <c r="C159" s="14">
        <f>SUM(C160:C215)</f>
        <v>22556917</v>
      </c>
      <c r="D159" s="7">
        <f>C159*$D$8/$C$8</f>
        <v>2.0445999947376968E-2</v>
      </c>
    </row>
    <row r="160" spans="1:5" ht="15.75" customHeight="1" x14ac:dyDescent="0.25">
      <c r="A160" s="4"/>
      <c r="B160" s="15" t="s">
        <v>154</v>
      </c>
      <c r="C160" s="12">
        <v>1092</v>
      </c>
      <c r="D160" s="25">
        <f>C160*$D$8/$C$8</f>
        <v>9.898086667843681E-7</v>
      </c>
    </row>
    <row r="161" spans="1:4" ht="15.75" customHeight="1" x14ac:dyDescent="0.25">
      <c r="A161" s="4"/>
      <c r="B161" s="15" t="s">
        <v>155</v>
      </c>
      <c r="C161" s="12">
        <v>260666</v>
      </c>
      <c r="D161" s="25">
        <f t="shared" ref="D161:D217" si="11">C161*$D$8/$C$8</f>
        <v>2.3627240470330962E-4</v>
      </c>
    </row>
    <row r="162" spans="1:4" ht="15.75" customHeight="1" x14ac:dyDescent="0.25">
      <c r="A162" s="4"/>
      <c r="B162" s="15" t="s">
        <v>156</v>
      </c>
      <c r="C162" s="12">
        <v>101899</v>
      </c>
      <c r="D162" s="25">
        <f t="shared" si="11"/>
        <v>9.2363107451154145E-5</v>
      </c>
    </row>
    <row r="163" spans="1:4" ht="15.75" customHeight="1" x14ac:dyDescent="0.25">
      <c r="A163" s="4"/>
      <c r="B163" s="27" t="s">
        <v>157</v>
      </c>
      <c r="C163" s="25">
        <v>0</v>
      </c>
      <c r="D163" s="25">
        <f t="shared" si="11"/>
        <v>0</v>
      </c>
    </row>
    <row r="164" spans="1:4" ht="27" customHeight="1" x14ac:dyDescent="0.25">
      <c r="A164" s="4"/>
      <c r="B164" s="15" t="s">
        <v>158</v>
      </c>
      <c r="C164" s="12">
        <v>2533448</v>
      </c>
      <c r="D164" s="25">
        <f t="shared" si="11"/>
        <v>2.2963633582852782E-3</v>
      </c>
    </row>
    <row r="165" spans="1:4" ht="15.75" customHeight="1" x14ac:dyDescent="0.25">
      <c r="A165" s="4"/>
      <c r="B165" s="15" t="s">
        <v>159</v>
      </c>
      <c r="C165" s="12">
        <v>22788</v>
      </c>
      <c r="D165" s="25">
        <f t="shared" si="11"/>
        <v>2.0655457782675988E-5</v>
      </c>
    </row>
    <row r="166" spans="1:4" ht="39.75" customHeight="1" x14ac:dyDescent="0.25">
      <c r="A166" s="4"/>
      <c r="B166" s="15" t="s">
        <v>160</v>
      </c>
      <c r="C166" s="12">
        <v>45576</v>
      </c>
      <c r="D166" s="25">
        <f t="shared" si="11"/>
        <v>4.1310915565351977E-5</v>
      </c>
    </row>
    <row r="167" spans="1:4" ht="24.75" customHeight="1" x14ac:dyDescent="0.25">
      <c r="A167" s="4"/>
      <c r="B167" s="15" t="s">
        <v>161</v>
      </c>
      <c r="C167" s="12">
        <v>7425204</v>
      </c>
      <c r="D167" s="25">
        <f t="shared" si="11"/>
        <v>6.7303399925292646E-3</v>
      </c>
    </row>
    <row r="168" spans="1:4" ht="15" customHeight="1" x14ac:dyDescent="0.25">
      <c r="A168" s="4"/>
      <c r="B168" s="15" t="s">
        <v>162</v>
      </c>
      <c r="C168" s="12">
        <v>1144</v>
      </c>
      <c r="D168" s="25">
        <f t="shared" si="11"/>
        <v>1.036942412821719E-6</v>
      </c>
    </row>
    <row r="169" spans="1:4" ht="15" customHeight="1" x14ac:dyDescent="0.25">
      <c r="A169" s="4"/>
      <c r="B169" s="15" t="s">
        <v>163</v>
      </c>
      <c r="C169" s="12">
        <v>69601</v>
      </c>
      <c r="D169" s="25">
        <f t="shared" si="11"/>
        <v>6.3087612652801105E-5</v>
      </c>
    </row>
    <row r="170" spans="1:4" ht="27" customHeight="1" x14ac:dyDescent="0.25">
      <c r="A170" s="4"/>
      <c r="B170" s="15" t="s">
        <v>164</v>
      </c>
      <c r="C170" s="12">
        <v>3206</v>
      </c>
      <c r="D170" s="25">
        <f t="shared" si="11"/>
        <v>2.9059767268412861E-6</v>
      </c>
    </row>
    <row r="171" spans="1:4" ht="27" customHeight="1" x14ac:dyDescent="0.25">
      <c r="A171" s="4"/>
      <c r="B171" s="15" t="s">
        <v>165</v>
      </c>
      <c r="C171" s="12">
        <v>2972118</v>
      </c>
      <c r="D171" s="25">
        <f t="shared" si="11"/>
        <v>2.693981827019984E-3</v>
      </c>
    </row>
    <row r="172" spans="1:4" ht="36.75" customHeight="1" x14ac:dyDescent="0.25">
      <c r="A172" s="4"/>
      <c r="B172" s="15" t="s">
        <v>166</v>
      </c>
      <c r="C172" s="12">
        <v>59867</v>
      </c>
      <c r="D172" s="25">
        <f t="shared" si="11"/>
        <v>5.4264537961886234E-5</v>
      </c>
    </row>
    <row r="173" spans="1:4" ht="15.6" customHeight="1" x14ac:dyDescent="0.25">
      <c r="A173" s="4"/>
      <c r="B173" s="15" t="s">
        <v>167</v>
      </c>
      <c r="C173" s="12">
        <v>9240</v>
      </c>
      <c r="D173" s="25">
        <f t="shared" si="11"/>
        <v>8.3753041035600373E-6</v>
      </c>
    </row>
    <row r="174" spans="1:4" ht="18" customHeight="1" x14ac:dyDescent="0.25">
      <c r="A174" s="4"/>
      <c r="B174" s="15" t="s">
        <v>168</v>
      </c>
      <c r="C174" s="12">
        <v>7265</v>
      </c>
      <c r="D174" s="25">
        <f t="shared" si="11"/>
        <v>6.585128172333731E-6</v>
      </c>
    </row>
    <row r="175" spans="1:4" ht="15" customHeight="1" x14ac:dyDescent="0.25">
      <c r="A175" s="4"/>
      <c r="B175" s="18" t="s">
        <v>169</v>
      </c>
      <c r="C175" s="12">
        <v>77052</v>
      </c>
      <c r="D175" s="25">
        <f t="shared" si="11"/>
        <v>6.9841334609037673E-5</v>
      </c>
    </row>
    <row r="176" spans="1:4" ht="17.25" customHeight="1" x14ac:dyDescent="0.25">
      <c r="A176" s="4"/>
      <c r="B176" s="18" t="s">
        <v>170</v>
      </c>
      <c r="C176" s="12">
        <v>72176</v>
      </c>
      <c r="D176" s="25">
        <f t="shared" si="11"/>
        <v>6.5421639499842996E-5</v>
      </c>
    </row>
    <row r="177" spans="1:5" ht="42" customHeight="1" x14ac:dyDescent="0.25">
      <c r="A177" s="4"/>
      <c r="B177" s="18" t="s">
        <v>171</v>
      </c>
      <c r="C177" s="12">
        <v>4852</v>
      </c>
      <c r="D177" s="25">
        <f t="shared" si="11"/>
        <v>4.3979410725620459E-6</v>
      </c>
    </row>
    <row r="178" spans="1:5" ht="39" customHeight="1" x14ac:dyDescent="0.25">
      <c r="A178" s="4"/>
      <c r="B178" s="15" t="s">
        <v>172</v>
      </c>
      <c r="C178" s="12">
        <v>57355</v>
      </c>
      <c r="D178" s="25">
        <f t="shared" si="11"/>
        <v>5.1987615461004977E-5</v>
      </c>
    </row>
    <row r="179" spans="1:5" ht="35.450000000000003" customHeight="1" x14ac:dyDescent="0.25">
      <c r="A179" s="4"/>
      <c r="B179" s="15" t="s">
        <v>172</v>
      </c>
      <c r="C179" s="12">
        <v>23800</v>
      </c>
      <c r="D179" s="25">
        <f t="shared" si="11"/>
        <v>2.157275299401828E-5</v>
      </c>
    </row>
    <row r="180" spans="1:5" ht="17.25" customHeight="1" x14ac:dyDescent="0.25">
      <c r="A180" s="4"/>
      <c r="B180" s="15" t="s">
        <v>173</v>
      </c>
      <c r="C180" s="12">
        <v>115360</v>
      </c>
      <c r="D180" s="25">
        <f t="shared" si="11"/>
        <v>1.0456440274747685E-4</v>
      </c>
    </row>
    <row r="181" spans="1:5" ht="15" customHeight="1" x14ac:dyDescent="0.25">
      <c r="A181" s="4"/>
      <c r="B181" s="15" t="s">
        <v>174</v>
      </c>
      <c r="C181" s="12">
        <v>140</v>
      </c>
      <c r="D181" s="25">
        <f t="shared" si="11"/>
        <v>1.2689854702363693E-7</v>
      </c>
    </row>
    <row r="182" spans="1:5" ht="13.5" customHeight="1" x14ac:dyDescent="0.25">
      <c r="A182" s="4"/>
      <c r="B182" s="15" t="s">
        <v>175</v>
      </c>
      <c r="C182" s="12">
        <v>28543</v>
      </c>
      <c r="D182" s="25">
        <f t="shared" si="11"/>
        <v>2.5871894483540493E-5</v>
      </c>
    </row>
    <row r="183" spans="1:5" ht="22.5" customHeight="1" x14ac:dyDescent="0.25">
      <c r="A183" s="4"/>
      <c r="B183" s="15" t="s">
        <v>176</v>
      </c>
      <c r="C183" s="12">
        <v>6135</v>
      </c>
      <c r="D183" s="25">
        <f t="shared" si="11"/>
        <v>5.5608756142143758E-6</v>
      </c>
    </row>
    <row r="184" spans="1:5" ht="16.5" customHeight="1" x14ac:dyDescent="0.25">
      <c r="A184" s="4"/>
      <c r="B184" s="15" t="s">
        <v>177</v>
      </c>
      <c r="C184" s="12">
        <v>6077</v>
      </c>
      <c r="D184" s="25">
        <f t="shared" si="11"/>
        <v>5.5083033590188688E-6</v>
      </c>
    </row>
    <row r="185" spans="1:5" ht="27.75" customHeight="1" x14ac:dyDescent="0.25">
      <c r="A185" s="4"/>
      <c r="B185" s="15" t="s">
        <v>178</v>
      </c>
      <c r="C185" s="12">
        <v>1071606</v>
      </c>
      <c r="D185" s="25">
        <f t="shared" si="11"/>
        <v>9.7132317415579629E-4</v>
      </c>
      <c r="E185" s="42"/>
    </row>
    <row r="186" spans="1:5" ht="17.25" customHeight="1" x14ac:dyDescent="0.25">
      <c r="A186" s="4"/>
      <c r="B186" s="15" t="s">
        <v>179</v>
      </c>
      <c r="C186" s="12">
        <v>98980</v>
      </c>
      <c r="D186" s="25">
        <f t="shared" si="11"/>
        <v>8.9717272745711319E-5</v>
      </c>
    </row>
    <row r="187" spans="1:5" s="5" customFormat="1" ht="18" customHeight="1" x14ac:dyDescent="0.25">
      <c r="A187" s="4"/>
      <c r="B187" s="15" t="s">
        <v>180</v>
      </c>
      <c r="C187" s="12">
        <v>1400322</v>
      </c>
      <c r="D187" s="25">
        <f t="shared" si="11"/>
        <v>1.2692773368945239E-3</v>
      </c>
      <c r="E187" s="41"/>
    </row>
    <row r="188" spans="1:5" ht="18" customHeight="1" x14ac:dyDescent="0.25">
      <c r="A188" s="4"/>
      <c r="B188" s="15" t="s">
        <v>181</v>
      </c>
      <c r="C188" s="12">
        <v>952</v>
      </c>
      <c r="D188" s="25">
        <f t="shared" si="11"/>
        <v>8.6291011976073119E-7</v>
      </c>
    </row>
    <row r="189" spans="1:5" ht="24" customHeight="1" x14ac:dyDescent="0.25">
      <c r="A189" s="4"/>
      <c r="B189" s="15" t="s">
        <v>182</v>
      </c>
      <c r="C189" s="12">
        <v>364569</v>
      </c>
      <c r="D189" s="25">
        <f t="shared" si="11"/>
        <v>3.3045197421328784E-4</v>
      </c>
    </row>
    <row r="190" spans="1:5" ht="24" customHeight="1" x14ac:dyDescent="0.25">
      <c r="A190" s="4"/>
      <c r="B190" s="15" t="s">
        <v>183</v>
      </c>
      <c r="C190" s="12">
        <v>86736</v>
      </c>
      <c r="D190" s="25">
        <f t="shared" si="11"/>
        <v>7.8619088390301237E-5</v>
      </c>
    </row>
    <row r="191" spans="1:5" ht="21.75" customHeight="1" x14ac:dyDescent="0.25">
      <c r="A191" s="4"/>
      <c r="B191" s="15" t="s">
        <v>184</v>
      </c>
      <c r="C191" s="12">
        <v>53067</v>
      </c>
      <c r="D191" s="25">
        <f t="shared" si="11"/>
        <v>4.8100894249309582E-5</v>
      </c>
    </row>
    <row r="192" spans="1:5" ht="24" customHeight="1" x14ac:dyDescent="0.25">
      <c r="A192" s="4"/>
      <c r="B192" s="15" t="s">
        <v>185</v>
      </c>
      <c r="C192" s="12">
        <v>213652</v>
      </c>
      <c r="D192" s="25">
        <f t="shared" si="11"/>
        <v>1.9365805977638627E-4</v>
      </c>
    </row>
    <row r="193" spans="1:5" ht="26.25" customHeight="1" x14ac:dyDescent="0.25">
      <c r="A193" s="4"/>
      <c r="B193" s="15" t="s">
        <v>186</v>
      </c>
      <c r="C193" s="12">
        <v>88948</v>
      </c>
      <c r="D193" s="25">
        <f t="shared" si="11"/>
        <v>8.0624085433274705E-5</v>
      </c>
    </row>
    <row r="194" spans="1:5" ht="26.1" customHeight="1" x14ac:dyDescent="0.25">
      <c r="A194" s="4"/>
      <c r="B194" s="15" t="s">
        <v>187</v>
      </c>
      <c r="C194" s="12">
        <v>54</v>
      </c>
      <c r="D194" s="25">
        <f t="shared" si="11"/>
        <v>4.894658242340282E-8</v>
      </c>
    </row>
    <row r="195" spans="1:5" ht="26.25" customHeight="1" x14ac:dyDescent="0.25">
      <c r="A195" s="4"/>
      <c r="B195" s="26" t="s">
        <v>188</v>
      </c>
      <c r="C195" s="12">
        <v>644</v>
      </c>
      <c r="D195" s="25">
        <f t="shared" si="11"/>
        <v>5.8373331630872992E-7</v>
      </c>
    </row>
    <row r="196" spans="1:5" ht="24" customHeight="1" x14ac:dyDescent="0.25">
      <c r="A196" s="4"/>
      <c r="B196" s="15" t="s">
        <v>189</v>
      </c>
      <c r="C196" s="12">
        <v>872686</v>
      </c>
      <c r="D196" s="25">
        <f t="shared" si="11"/>
        <v>7.9101846719906871E-4</v>
      </c>
    </row>
    <row r="197" spans="1:5" ht="24" customHeight="1" x14ac:dyDescent="0.25">
      <c r="A197" s="4"/>
      <c r="B197" s="15" t="s">
        <v>190</v>
      </c>
      <c r="C197" s="12">
        <v>360140</v>
      </c>
      <c r="D197" s="25">
        <f t="shared" si="11"/>
        <v>3.2643744803637575E-4</v>
      </c>
      <c r="E197" s="42"/>
    </row>
    <row r="198" spans="1:5" ht="26.45" customHeight="1" x14ac:dyDescent="0.25">
      <c r="A198" s="4"/>
      <c r="B198" s="15" t="s">
        <v>191</v>
      </c>
      <c r="C198" s="12">
        <v>1216376</v>
      </c>
      <c r="D198" s="25">
        <f t="shared" si="11"/>
        <v>1.1025453359601672E-3</v>
      </c>
    </row>
    <row r="199" spans="1:5" s="5" customFormat="1" ht="24" customHeight="1" x14ac:dyDescent="0.25">
      <c r="A199" s="4"/>
      <c r="B199" s="15" t="s">
        <v>192</v>
      </c>
      <c r="C199" s="12">
        <v>707895</v>
      </c>
      <c r="D199" s="25">
        <f t="shared" si="11"/>
        <v>6.4164890675212475E-4</v>
      </c>
      <c r="E199" s="41"/>
    </row>
    <row r="200" spans="1:5" ht="16.5" customHeight="1" x14ac:dyDescent="0.25">
      <c r="A200" s="4"/>
      <c r="B200" s="15" t="s">
        <v>193</v>
      </c>
      <c r="C200" s="12">
        <v>7140</v>
      </c>
      <c r="D200" s="25">
        <f t="shared" si="11"/>
        <v>6.4718258982054836E-6</v>
      </c>
      <c r="E200" s="42"/>
    </row>
    <row r="201" spans="1:5" ht="27" customHeight="1" x14ac:dyDescent="0.25">
      <c r="A201" s="4"/>
      <c r="B201" s="15" t="s">
        <v>194</v>
      </c>
      <c r="C201" s="12">
        <v>44098</v>
      </c>
      <c r="D201" s="25">
        <f t="shared" si="11"/>
        <v>3.9971229476059581E-5</v>
      </c>
    </row>
    <row r="202" spans="1:5" s="5" customFormat="1" ht="24" customHeight="1" x14ac:dyDescent="0.25">
      <c r="A202" s="4"/>
      <c r="B202" s="15" t="s">
        <v>195</v>
      </c>
      <c r="C202" s="12">
        <v>157374</v>
      </c>
      <c r="D202" s="25">
        <f t="shared" si="11"/>
        <v>1.4264665670927029E-4</v>
      </c>
      <c r="E202" s="42"/>
    </row>
    <row r="203" spans="1:5" ht="23.25" customHeight="1" x14ac:dyDescent="0.25">
      <c r="A203" s="4"/>
      <c r="B203" s="15" t="s">
        <v>196</v>
      </c>
      <c r="C203" s="12">
        <v>337656</v>
      </c>
      <c r="D203" s="25">
        <f t="shared" si="11"/>
        <v>3.060575413843797E-4</v>
      </c>
    </row>
    <row r="204" spans="1:5" s="5" customFormat="1" ht="27.75" customHeight="1" x14ac:dyDescent="0.25">
      <c r="A204" s="4"/>
      <c r="B204" s="15" t="s">
        <v>197</v>
      </c>
      <c r="C204" s="12">
        <v>6820</v>
      </c>
      <c r="D204" s="25">
        <f t="shared" si="11"/>
        <v>6.1817720764371713E-6</v>
      </c>
      <c r="E204" s="41"/>
    </row>
    <row r="205" spans="1:5" ht="18.75" customHeight="1" x14ac:dyDescent="0.25">
      <c r="A205" s="4"/>
      <c r="B205" s="15" t="s">
        <v>198</v>
      </c>
      <c r="C205" s="12">
        <v>5096</v>
      </c>
      <c r="D205" s="25">
        <f t="shared" si="11"/>
        <v>4.6191071116603846E-6</v>
      </c>
    </row>
    <row r="206" spans="1:5" ht="23.45" customHeight="1" x14ac:dyDescent="0.25">
      <c r="A206" s="4"/>
      <c r="B206" s="15" t="s">
        <v>199</v>
      </c>
      <c r="C206" s="12">
        <v>352</v>
      </c>
      <c r="D206" s="25">
        <f t="shared" si="11"/>
        <v>3.1905920394514432E-7</v>
      </c>
    </row>
    <row r="207" spans="1:5" ht="18.600000000000001" customHeight="1" x14ac:dyDescent="0.25">
      <c r="A207" s="4"/>
      <c r="B207" s="15" t="s">
        <v>200</v>
      </c>
      <c r="C207" s="12">
        <v>439514</v>
      </c>
      <c r="D207" s="25">
        <f t="shared" si="11"/>
        <v>3.9838348568961975E-4</v>
      </c>
    </row>
    <row r="208" spans="1:5" ht="26.45" customHeight="1" x14ac:dyDescent="0.25">
      <c r="A208" s="4"/>
      <c r="B208" s="15" t="s">
        <v>201</v>
      </c>
      <c r="C208" s="12">
        <v>4690</v>
      </c>
      <c r="D208" s="25">
        <f t="shared" si="11"/>
        <v>4.2511013252918379E-6</v>
      </c>
    </row>
    <row r="209" spans="1:5" ht="24" customHeight="1" x14ac:dyDescent="0.25">
      <c r="A209" s="4"/>
      <c r="B209" s="15" t="s">
        <v>202</v>
      </c>
      <c r="C209" s="12">
        <v>27848</v>
      </c>
      <c r="D209" s="25">
        <f t="shared" si="11"/>
        <v>2.5241933839387438E-5</v>
      </c>
      <c r="E209" s="42"/>
    </row>
    <row r="210" spans="1:5" ht="15" customHeight="1" x14ac:dyDescent="0.25">
      <c r="A210" s="4"/>
      <c r="B210" s="15" t="s">
        <v>203</v>
      </c>
      <c r="C210" s="12">
        <v>750381</v>
      </c>
      <c r="D210" s="25">
        <f t="shared" si="11"/>
        <v>6.8015899010102649E-4</v>
      </c>
      <c r="E210" s="42"/>
    </row>
    <row r="211" spans="1:5" s="5" customFormat="1" ht="17.100000000000001" customHeight="1" x14ac:dyDescent="0.25">
      <c r="A211" s="4"/>
      <c r="B211" s="15" t="s">
        <v>204</v>
      </c>
      <c r="C211" s="12">
        <v>22234</v>
      </c>
      <c r="D211" s="25">
        <f t="shared" si="11"/>
        <v>2.0153302103739599E-5</v>
      </c>
      <c r="E211" s="41"/>
    </row>
    <row r="212" spans="1:5" s="5" customFormat="1" ht="30" customHeight="1" x14ac:dyDescent="0.25">
      <c r="A212" s="4"/>
      <c r="B212" s="15" t="s">
        <v>205</v>
      </c>
      <c r="C212" s="12">
        <v>25591</v>
      </c>
      <c r="D212" s="25">
        <f t="shared" si="11"/>
        <v>2.3196147977727805E-5</v>
      </c>
      <c r="E212" s="41"/>
    </row>
    <row r="213" spans="1:5" ht="24" customHeight="1" x14ac:dyDescent="0.25">
      <c r="A213" s="4"/>
      <c r="B213" s="15" t="s">
        <v>206</v>
      </c>
      <c r="C213" s="12">
        <v>281052</v>
      </c>
      <c r="D213" s="25">
        <f t="shared" si="11"/>
        <v>2.5475064598633722E-4</v>
      </c>
    </row>
    <row r="214" spans="1:5" ht="15.95" customHeight="1" x14ac:dyDescent="0.25">
      <c r="A214" s="4"/>
      <c r="B214" s="15" t="s">
        <v>207</v>
      </c>
      <c r="C214" s="19">
        <v>1750</v>
      </c>
      <c r="D214" s="25">
        <f t="shared" si="11"/>
        <v>1.5862318377954617E-6</v>
      </c>
    </row>
    <row r="215" spans="1:5" ht="15.6" customHeight="1" x14ac:dyDescent="0.25">
      <c r="A215" s="4"/>
      <c r="B215" s="15" t="s">
        <v>208</v>
      </c>
      <c r="C215" s="19">
        <v>4090</v>
      </c>
      <c r="D215" s="25">
        <f t="shared" si="11"/>
        <v>3.7072504094762507E-6</v>
      </c>
    </row>
    <row r="216" spans="1:5" ht="18.75" customHeight="1" x14ac:dyDescent="0.25">
      <c r="A216" s="4"/>
      <c r="B216" s="13" t="s">
        <v>209</v>
      </c>
      <c r="C216" s="14">
        <f>SUM(C217)</f>
        <v>790171</v>
      </c>
      <c r="D216" s="7">
        <f>C216*$D$8/$C$8</f>
        <v>7.162253700015302E-4</v>
      </c>
      <c r="E216" s="42"/>
    </row>
    <row r="217" spans="1:5" ht="18.95" customHeight="1" x14ac:dyDescent="0.25">
      <c r="A217" s="4"/>
      <c r="B217" s="15" t="s">
        <v>210</v>
      </c>
      <c r="C217" s="12">
        <v>790171</v>
      </c>
      <c r="D217" s="25">
        <f t="shared" si="11"/>
        <v>7.162253700015302E-4</v>
      </c>
    </row>
    <row r="218" spans="1:5" s="5" customFormat="1" ht="18.600000000000001" customHeight="1" x14ac:dyDescent="0.25">
      <c r="A218" s="4"/>
      <c r="B218" s="28" t="s">
        <v>211</v>
      </c>
      <c r="C218" s="7">
        <f>C219+C237+C244+C266+C281+C278+C291</f>
        <v>97215521.320000008</v>
      </c>
      <c r="D218" s="7">
        <f>C218*$D$8/$C$8</f>
        <v>8.8117917168952856E-2</v>
      </c>
      <c r="E218" s="41"/>
    </row>
    <row r="219" spans="1:5" ht="18" customHeight="1" x14ac:dyDescent="0.25">
      <c r="A219" s="4"/>
      <c r="B219" s="13" t="s">
        <v>212</v>
      </c>
      <c r="C219" s="14">
        <f>SUM(C220:C236)</f>
        <v>3280240</v>
      </c>
      <c r="D219" s="7">
        <f>C219*$D$8/$C$8</f>
        <v>2.9732692134915345E-3</v>
      </c>
    </row>
    <row r="220" spans="1:5" ht="35.25" customHeight="1" x14ac:dyDescent="0.25">
      <c r="A220" s="4"/>
      <c r="B220" s="18" t="s">
        <v>213</v>
      </c>
      <c r="C220" s="12">
        <v>730</v>
      </c>
      <c r="D220" s="25">
        <f t="shared" ref="D220:D283" si="12">C220*$D$8/$C$8</f>
        <v>6.6168528090896399E-7</v>
      </c>
      <c r="E220" s="42"/>
    </row>
    <row r="221" spans="1:5" ht="24" customHeight="1" x14ac:dyDescent="0.25">
      <c r="A221" s="4"/>
      <c r="B221" s="15" t="s">
        <v>214</v>
      </c>
      <c r="C221" s="12">
        <v>170458</v>
      </c>
      <c r="D221" s="25">
        <f t="shared" si="12"/>
        <v>1.5450623234682218E-4</v>
      </c>
    </row>
    <row r="222" spans="1:5" ht="25.5" customHeight="1" x14ac:dyDescent="0.25">
      <c r="A222" s="4"/>
      <c r="B222" s="15" t="s">
        <v>215</v>
      </c>
      <c r="C222" s="12">
        <v>598480</v>
      </c>
      <c r="D222" s="25">
        <f t="shared" si="12"/>
        <v>5.4247316016218735E-4</v>
      </c>
    </row>
    <row r="223" spans="1:5" ht="21" customHeight="1" x14ac:dyDescent="0.25">
      <c r="A223" s="4"/>
      <c r="B223" s="15" t="s">
        <v>216</v>
      </c>
      <c r="C223" s="12">
        <v>18472</v>
      </c>
      <c r="D223" s="25">
        <f t="shared" si="12"/>
        <v>1.6743356861575869E-5</v>
      </c>
    </row>
    <row r="224" spans="1:5" s="5" customFormat="1" ht="15.6" customHeight="1" x14ac:dyDescent="0.25">
      <c r="A224" s="4"/>
      <c r="B224" s="15" t="s">
        <v>217</v>
      </c>
      <c r="C224" s="12">
        <v>94368</v>
      </c>
      <c r="D224" s="25">
        <f t="shared" si="12"/>
        <v>8.5536872039475504E-5</v>
      </c>
      <c r="E224" s="41"/>
    </row>
    <row r="225" spans="1:5" ht="37.5" customHeight="1" x14ac:dyDescent="0.25">
      <c r="A225" s="4"/>
      <c r="B225" s="15" t="s">
        <v>218</v>
      </c>
      <c r="C225" s="12">
        <v>40528</v>
      </c>
      <c r="D225" s="25">
        <f t="shared" si="12"/>
        <v>3.6735316526956839E-5</v>
      </c>
    </row>
    <row r="226" spans="1:5" ht="37.5" customHeight="1" x14ac:dyDescent="0.25">
      <c r="A226" s="4"/>
      <c r="B226" s="15" t="s">
        <v>219</v>
      </c>
      <c r="C226" s="12">
        <v>229653</v>
      </c>
      <c r="D226" s="25">
        <f t="shared" si="12"/>
        <v>2.0816165728299496E-4</v>
      </c>
    </row>
    <row r="227" spans="1:5" ht="24" customHeight="1" x14ac:dyDescent="0.25">
      <c r="A227" s="4"/>
      <c r="B227" s="15" t="s">
        <v>220</v>
      </c>
      <c r="C227" s="25">
        <v>0</v>
      </c>
      <c r="D227" s="25">
        <f t="shared" si="12"/>
        <v>0</v>
      </c>
    </row>
    <row r="228" spans="1:5" ht="25.5" customHeight="1" x14ac:dyDescent="0.25">
      <c r="A228" s="4"/>
      <c r="B228" s="15" t="s">
        <v>221</v>
      </c>
      <c r="C228" s="12">
        <v>37378</v>
      </c>
      <c r="D228" s="25">
        <f t="shared" si="12"/>
        <v>3.3880099218925008E-5</v>
      </c>
    </row>
    <row r="229" spans="1:5" ht="25.5" customHeight="1" x14ac:dyDescent="0.25">
      <c r="A229" s="4"/>
      <c r="B229" s="15" t="s">
        <v>222</v>
      </c>
      <c r="C229" s="12">
        <v>1133475</v>
      </c>
      <c r="D229" s="25">
        <f t="shared" si="12"/>
        <v>1.0274023613401205E-3</v>
      </c>
    </row>
    <row r="230" spans="1:5" ht="36" customHeight="1" x14ac:dyDescent="0.25">
      <c r="A230" s="4"/>
      <c r="B230" s="15" t="s">
        <v>223</v>
      </c>
      <c r="C230" s="12">
        <v>8148</v>
      </c>
      <c r="D230" s="25">
        <f t="shared" si="12"/>
        <v>7.3854954367756702E-6</v>
      </c>
    </row>
    <row r="231" spans="1:5" ht="25.5" customHeight="1" x14ac:dyDescent="0.25">
      <c r="A231" s="4"/>
      <c r="B231" s="15" t="s">
        <v>224</v>
      </c>
      <c r="C231" s="12">
        <v>33950</v>
      </c>
      <c r="D231" s="25">
        <f t="shared" si="12"/>
        <v>3.0772897653231961E-5</v>
      </c>
    </row>
    <row r="232" spans="1:5" ht="24.75" customHeight="1" x14ac:dyDescent="0.25">
      <c r="A232" s="4"/>
      <c r="B232" s="15" t="s">
        <v>225</v>
      </c>
      <c r="C232" s="12">
        <v>75636</v>
      </c>
      <c r="D232" s="25">
        <f t="shared" si="12"/>
        <v>6.855784644771288E-5</v>
      </c>
    </row>
    <row r="233" spans="1:5" ht="18" customHeight="1" x14ac:dyDescent="0.25">
      <c r="A233" s="4"/>
      <c r="B233" s="15" t="s">
        <v>226</v>
      </c>
      <c r="C233" s="12">
        <v>3045</v>
      </c>
      <c r="D233" s="25">
        <f t="shared" si="12"/>
        <v>2.7600433977641034E-6</v>
      </c>
    </row>
    <row r="234" spans="1:5" ht="24.6" customHeight="1" x14ac:dyDescent="0.25">
      <c r="A234" s="4"/>
      <c r="B234" s="15" t="s">
        <v>227</v>
      </c>
      <c r="C234" s="12">
        <v>1827</v>
      </c>
      <c r="D234" s="25">
        <f t="shared" si="12"/>
        <v>1.6560260386584621E-6</v>
      </c>
    </row>
    <row r="235" spans="1:5" ht="18.600000000000001" customHeight="1" x14ac:dyDescent="0.25">
      <c r="A235" s="4"/>
      <c r="B235" s="15" t="s">
        <v>228</v>
      </c>
      <c r="C235" s="12">
        <v>40194</v>
      </c>
      <c r="D235" s="25">
        <f t="shared" si="12"/>
        <v>3.6432572850486163E-5</v>
      </c>
    </row>
    <row r="236" spans="1:5" ht="24.75" customHeight="1" x14ac:dyDescent="0.25">
      <c r="A236" s="4"/>
      <c r="B236" s="15" t="s">
        <v>229</v>
      </c>
      <c r="C236" s="12">
        <v>793898</v>
      </c>
      <c r="D236" s="25">
        <f t="shared" si="12"/>
        <v>7.19603590606938E-4</v>
      </c>
    </row>
    <row r="237" spans="1:5" ht="15" customHeight="1" x14ac:dyDescent="0.25">
      <c r="A237" s="4"/>
      <c r="B237" s="13" t="s">
        <v>230</v>
      </c>
      <c r="C237" s="14">
        <f>SUM(C238:C243)</f>
        <v>21849451</v>
      </c>
      <c r="D237" s="7">
        <f>C237*$D$8/$C$8</f>
        <v>1.9804739894029651E-2</v>
      </c>
    </row>
    <row r="238" spans="1:5" ht="15" customHeight="1" x14ac:dyDescent="0.25">
      <c r="A238" s="4"/>
      <c r="B238" s="15" t="s">
        <v>231</v>
      </c>
      <c r="C238" s="12">
        <v>324484</v>
      </c>
      <c r="D238" s="25">
        <f t="shared" si="12"/>
        <v>2.9411820094584151E-4</v>
      </c>
    </row>
    <row r="239" spans="1:5" ht="16.5" customHeight="1" x14ac:dyDescent="0.25">
      <c r="A239" s="4"/>
      <c r="B239" s="15" t="s">
        <v>232</v>
      </c>
      <c r="C239" s="12">
        <v>1</v>
      </c>
      <c r="D239" s="25">
        <f t="shared" si="12"/>
        <v>9.0641819302597812E-10</v>
      </c>
    </row>
    <row r="240" spans="1:5" ht="14.1" customHeight="1" x14ac:dyDescent="0.25">
      <c r="A240" s="4"/>
      <c r="B240" s="26" t="s">
        <v>233</v>
      </c>
      <c r="C240" s="12">
        <v>760</v>
      </c>
      <c r="D240" s="25">
        <f t="shared" si="12"/>
        <v>6.8887782669974335E-7</v>
      </c>
      <c r="E240" s="42"/>
    </row>
    <row r="241" spans="1:5" ht="26.25" customHeight="1" x14ac:dyDescent="0.25">
      <c r="A241" s="4"/>
      <c r="B241" s="15" t="s">
        <v>234</v>
      </c>
      <c r="C241" s="12">
        <v>7443042</v>
      </c>
      <c r="D241" s="25">
        <f t="shared" si="12"/>
        <v>6.7465086802564623E-3</v>
      </c>
    </row>
    <row r="242" spans="1:5" ht="26.25" customHeight="1" x14ac:dyDescent="0.25">
      <c r="A242" s="4"/>
      <c r="B242" s="15" t="s">
        <v>235</v>
      </c>
      <c r="C242" s="12">
        <v>14071343</v>
      </c>
      <c r="D242" s="25">
        <f t="shared" si="12"/>
        <v>1.2754521295508746E-2</v>
      </c>
    </row>
    <row r="243" spans="1:5" ht="15.6" customHeight="1" x14ac:dyDescent="0.25">
      <c r="A243" s="4"/>
      <c r="B243" s="15" t="s">
        <v>236</v>
      </c>
      <c r="C243" s="12">
        <v>9821</v>
      </c>
      <c r="D243" s="25">
        <f t="shared" si="12"/>
        <v>8.9019330737081317E-6</v>
      </c>
    </row>
    <row r="244" spans="1:5" s="5" customFormat="1" ht="24" customHeight="1" x14ac:dyDescent="0.25">
      <c r="A244" s="4"/>
      <c r="B244" s="13" t="s">
        <v>237</v>
      </c>
      <c r="C244" s="14">
        <f>SUM(C245:C265)</f>
        <v>129500068.90000001</v>
      </c>
      <c r="D244" s="7">
        <f>C244*$D$8/$C$8</f>
        <v>0.11738121844907767</v>
      </c>
      <c r="E244" s="41"/>
    </row>
    <row r="245" spans="1:5" ht="18" customHeight="1" x14ac:dyDescent="0.25">
      <c r="A245" s="4"/>
      <c r="B245" s="15" t="s">
        <v>238</v>
      </c>
      <c r="C245" s="12">
        <v>35697</v>
      </c>
      <c r="D245" s="25">
        <f t="shared" si="12"/>
        <v>3.2356410236448341E-5</v>
      </c>
    </row>
    <row r="246" spans="1:5" ht="16.5" customHeight="1" x14ac:dyDescent="0.25">
      <c r="A246" s="4"/>
      <c r="B246" s="15" t="s">
        <v>239</v>
      </c>
      <c r="C246" s="12">
        <v>1539609</v>
      </c>
      <c r="D246" s="25">
        <f t="shared" si="12"/>
        <v>1.3955296077465332E-3</v>
      </c>
    </row>
    <row r="247" spans="1:5" ht="15" customHeight="1" x14ac:dyDescent="0.25">
      <c r="A247" s="4"/>
      <c r="B247" s="15" t="s">
        <v>240</v>
      </c>
      <c r="C247" s="12">
        <v>120751.5</v>
      </c>
      <c r="D247" s="25">
        <f t="shared" si="12"/>
        <v>1.094513564351764E-4</v>
      </c>
    </row>
    <row r="248" spans="1:5" ht="15" customHeight="1" x14ac:dyDescent="0.25">
      <c r="A248" s="4"/>
      <c r="B248" s="15" t="s">
        <v>241</v>
      </c>
      <c r="C248" s="12">
        <v>435.91</v>
      </c>
      <c r="D248" s="25">
        <f t="shared" si="12"/>
        <v>3.9511675452195413E-7</v>
      </c>
      <c r="E248" s="42"/>
    </row>
    <row r="249" spans="1:5" ht="26.25" customHeight="1" x14ac:dyDescent="0.25">
      <c r="A249" s="4"/>
      <c r="B249" s="15" t="s">
        <v>242</v>
      </c>
      <c r="C249" s="12">
        <v>12940777</v>
      </c>
      <c r="D249" s="25">
        <f t="shared" si="12"/>
        <v>1.1729755704692138E-2</v>
      </c>
    </row>
    <row r="250" spans="1:5" ht="15" customHeight="1" x14ac:dyDescent="0.25">
      <c r="A250" s="4"/>
      <c r="B250" s="15" t="s">
        <v>243</v>
      </c>
      <c r="C250" s="12">
        <v>136380</v>
      </c>
      <c r="D250" s="25">
        <f t="shared" si="12"/>
        <v>1.2361731316488291E-4</v>
      </c>
    </row>
    <row r="251" spans="1:5" ht="15.6" customHeight="1" x14ac:dyDescent="0.25">
      <c r="A251" s="4"/>
      <c r="B251" s="15" t="s">
        <v>244</v>
      </c>
      <c r="C251" s="12">
        <v>6275230.5</v>
      </c>
      <c r="D251" s="25">
        <f t="shared" si="12"/>
        <v>5.6879830906315055E-3</v>
      </c>
    </row>
    <row r="252" spans="1:5" ht="15" customHeight="1" x14ac:dyDescent="0.25">
      <c r="A252" s="4"/>
      <c r="B252" s="15" t="s">
        <v>245</v>
      </c>
      <c r="C252" s="12">
        <v>3224923.03</v>
      </c>
      <c r="D252" s="25">
        <f t="shared" si="12"/>
        <v>2.9231289055004625E-3</v>
      </c>
      <c r="E252" s="42"/>
    </row>
    <row r="253" spans="1:5" s="5" customFormat="1" ht="24" customHeight="1" x14ac:dyDescent="0.25">
      <c r="A253" s="4"/>
      <c r="B253" s="15" t="s">
        <v>246</v>
      </c>
      <c r="C253" s="12">
        <v>623972</v>
      </c>
      <c r="D253" s="25">
        <f t="shared" si="12"/>
        <v>5.6557957273880568E-4</v>
      </c>
      <c r="E253" s="41"/>
    </row>
    <row r="254" spans="1:5" ht="24" customHeight="1" x14ac:dyDescent="0.25">
      <c r="A254" s="4"/>
      <c r="B254" s="15" t="s">
        <v>247</v>
      </c>
      <c r="C254" s="12">
        <v>69811619.140000001</v>
      </c>
      <c r="D254" s="25">
        <f t="shared" si="12"/>
        <v>6.3278521673096597E-2</v>
      </c>
    </row>
    <row r="255" spans="1:5" ht="26.25" customHeight="1" x14ac:dyDescent="0.25">
      <c r="A255" s="4"/>
      <c r="B255" s="15" t="s">
        <v>247</v>
      </c>
      <c r="C255" s="12">
        <v>8623644.8200000003</v>
      </c>
      <c r="D255" s="25">
        <f t="shared" si="12"/>
        <v>7.8166285550422369E-3</v>
      </c>
    </row>
    <row r="256" spans="1:5" ht="26.25" customHeight="1" x14ac:dyDescent="0.25">
      <c r="A256" s="4"/>
      <c r="B256" s="15" t="s">
        <v>248</v>
      </c>
      <c r="C256" s="12">
        <v>7856</v>
      </c>
      <c r="D256" s="25">
        <f t="shared" si="12"/>
        <v>7.1208213244120844E-6</v>
      </c>
      <c r="E256" s="42"/>
    </row>
    <row r="257" spans="1:5" s="5" customFormat="1" ht="17.25" customHeight="1" x14ac:dyDescent="0.25">
      <c r="A257" s="4"/>
      <c r="B257" s="15" t="s">
        <v>249</v>
      </c>
      <c r="C257" s="12">
        <v>183272</v>
      </c>
      <c r="D257" s="25">
        <f t="shared" si="12"/>
        <v>1.6612107507225706E-4</v>
      </c>
      <c r="E257" s="41"/>
    </row>
    <row r="258" spans="1:5" ht="18" customHeight="1" x14ac:dyDescent="0.25">
      <c r="A258" s="4"/>
      <c r="B258" s="15" t="s">
        <v>250</v>
      </c>
      <c r="C258" s="12">
        <v>231200</v>
      </c>
      <c r="D258" s="25">
        <f t="shared" si="12"/>
        <v>2.0956388622760615E-4</v>
      </c>
      <c r="E258" s="42"/>
    </row>
    <row r="259" spans="1:5" ht="15" customHeight="1" x14ac:dyDescent="0.25">
      <c r="A259" s="4"/>
      <c r="B259" s="15" t="s">
        <v>251</v>
      </c>
      <c r="C259" s="12">
        <v>786471</v>
      </c>
      <c r="D259" s="25">
        <f t="shared" si="12"/>
        <v>7.1287162268733411E-4</v>
      </c>
    </row>
    <row r="260" spans="1:5" ht="18.600000000000001" customHeight="1" x14ac:dyDescent="0.25">
      <c r="A260" s="4"/>
      <c r="B260" s="15" t="s">
        <v>252</v>
      </c>
      <c r="C260" s="12">
        <v>2524806</v>
      </c>
      <c r="D260" s="25">
        <f t="shared" si="12"/>
        <v>2.2885300922611479E-3</v>
      </c>
      <c r="E260" s="42"/>
    </row>
    <row r="261" spans="1:5" s="5" customFormat="1" ht="30" customHeight="1" x14ac:dyDescent="0.25">
      <c r="A261" s="4"/>
      <c r="B261" s="15" t="s">
        <v>253</v>
      </c>
      <c r="C261" s="12">
        <v>21459174</v>
      </c>
      <c r="D261" s="25">
        <f t="shared" si="12"/>
        <v>1.9450985720910051E-2</v>
      </c>
      <c r="E261" s="41"/>
    </row>
    <row r="262" spans="1:5" ht="18" customHeight="1" x14ac:dyDescent="0.25">
      <c r="A262" s="4"/>
      <c r="B262" s="15" t="s">
        <v>254</v>
      </c>
      <c r="C262" s="12">
        <v>657096</v>
      </c>
      <c r="D262" s="25">
        <f t="shared" si="12"/>
        <v>5.9560376896459816E-4</v>
      </c>
    </row>
    <row r="263" spans="1:5" s="5" customFormat="1" ht="27" customHeight="1" x14ac:dyDescent="0.25">
      <c r="A263" s="4"/>
      <c r="B263" s="15" t="s">
        <v>255</v>
      </c>
      <c r="C263" s="29">
        <v>0</v>
      </c>
      <c r="D263" s="25">
        <f t="shared" si="12"/>
        <v>0</v>
      </c>
      <c r="E263" s="41"/>
    </row>
    <row r="264" spans="1:5" ht="26.1" customHeight="1" x14ac:dyDescent="0.25">
      <c r="A264" s="4"/>
      <c r="B264" s="15" t="s">
        <v>256</v>
      </c>
      <c r="C264" s="12">
        <v>312692</v>
      </c>
      <c r="D264" s="25">
        <f t="shared" si="12"/>
        <v>2.8342971761367917E-4</v>
      </c>
      <c r="E264" s="42"/>
    </row>
    <row r="265" spans="1:5" s="5" customFormat="1" ht="18" customHeight="1" x14ac:dyDescent="0.25">
      <c r="A265" s="4"/>
      <c r="B265" s="15" t="s">
        <v>257</v>
      </c>
      <c r="C265" s="12">
        <v>4462</v>
      </c>
      <c r="D265" s="25">
        <f t="shared" si="12"/>
        <v>4.0444379772819144E-6</v>
      </c>
      <c r="E265" s="42"/>
    </row>
    <row r="266" spans="1:5" ht="24" customHeight="1" x14ac:dyDescent="0.25">
      <c r="A266" s="4"/>
      <c r="B266" s="13" t="s">
        <v>258</v>
      </c>
      <c r="C266" s="14">
        <f>SUM(C267:C277)</f>
        <v>1965726.5</v>
      </c>
      <c r="D266" s="7">
        <f>C266*$D$8/$C$8</f>
        <v>1.7817702621132805E-3</v>
      </c>
      <c r="E266" s="42"/>
    </row>
    <row r="267" spans="1:5" ht="15" customHeight="1" x14ac:dyDescent="0.25">
      <c r="A267" s="4"/>
      <c r="B267" s="15" t="s">
        <v>259</v>
      </c>
      <c r="C267" s="12">
        <v>1384824</v>
      </c>
      <c r="D267" s="25">
        <f t="shared" si="12"/>
        <v>1.2552296677390072E-3</v>
      </c>
      <c r="E267" s="42"/>
    </row>
    <row r="268" spans="1:5" ht="34.5" customHeight="1" x14ac:dyDescent="0.25">
      <c r="A268" s="4"/>
      <c r="B268" s="15" t="s">
        <v>260</v>
      </c>
      <c r="C268" s="12">
        <v>3095</v>
      </c>
      <c r="D268" s="25">
        <f t="shared" si="12"/>
        <v>2.8053643074154024E-6</v>
      </c>
    </row>
    <row r="269" spans="1:5" s="5" customFormat="1" ht="15" customHeight="1" x14ac:dyDescent="0.25">
      <c r="A269" s="4"/>
      <c r="B269" s="15" t="s">
        <v>261</v>
      </c>
      <c r="C269" s="12">
        <v>17252.5</v>
      </c>
      <c r="D269" s="25">
        <f t="shared" si="12"/>
        <v>1.5637979875180687E-5</v>
      </c>
      <c r="E269" s="41"/>
    </row>
    <row r="270" spans="1:5" s="5" customFormat="1" ht="26.1" customHeight="1" x14ac:dyDescent="0.25">
      <c r="A270" s="4"/>
      <c r="B270" s="15" t="s">
        <v>262</v>
      </c>
      <c r="C270" s="12">
        <v>2735</v>
      </c>
      <c r="D270" s="25">
        <f t="shared" si="12"/>
        <v>2.4790537579260501E-6</v>
      </c>
      <c r="E270" s="42"/>
    </row>
    <row r="271" spans="1:5" s="5" customFormat="1" ht="48" customHeight="1" x14ac:dyDescent="0.25">
      <c r="A271" s="4"/>
      <c r="B271" s="15" t="s">
        <v>263</v>
      </c>
      <c r="C271" s="12">
        <v>160112</v>
      </c>
      <c r="D271" s="25">
        <f t="shared" si="12"/>
        <v>1.451284297217754E-4</v>
      </c>
      <c r="E271" s="41"/>
    </row>
    <row r="272" spans="1:5" s="5" customFormat="1" ht="24" customHeight="1" x14ac:dyDescent="0.25">
      <c r="A272" s="4"/>
      <c r="B272" s="15" t="s">
        <v>264</v>
      </c>
      <c r="C272" s="12">
        <v>45731</v>
      </c>
      <c r="D272" s="25">
        <f t="shared" si="12"/>
        <v>4.1451410385271006E-5</v>
      </c>
      <c r="E272" s="41"/>
    </row>
    <row r="273" spans="1:5" s="5" customFormat="1" ht="17.100000000000001" customHeight="1" x14ac:dyDescent="0.25">
      <c r="A273" s="4"/>
      <c r="B273" s="15" t="s">
        <v>265</v>
      </c>
      <c r="C273" s="12">
        <v>12540</v>
      </c>
      <c r="D273" s="25">
        <f t="shared" si="12"/>
        <v>1.1366484140545766E-5</v>
      </c>
      <c r="E273" s="42"/>
    </row>
    <row r="274" spans="1:5" ht="41.25" customHeight="1" x14ac:dyDescent="0.25">
      <c r="A274" s="4"/>
      <c r="B274" s="15" t="s">
        <v>266</v>
      </c>
      <c r="C274" s="12">
        <v>93915</v>
      </c>
      <c r="D274" s="25">
        <f t="shared" si="12"/>
        <v>8.5126264598034737E-5</v>
      </c>
      <c r="E274" s="42"/>
    </row>
    <row r="275" spans="1:5" ht="30" customHeight="1" x14ac:dyDescent="0.25">
      <c r="A275" s="4"/>
      <c r="B275" s="15" t="s">
        <v>267</v>
      </c>
      <c r="C275" s="12">
        <v>244888</v>
      </c>
      <c r="D275" s="25">
        <f t="shared" si="12"/>
        <v>2.2197093845374575E-4</v>
      </c>
    </row>
    <row r="276" spans="1:5" s="5" customFormat="1" ht="33.75" customHeight="1" x14ac:dyDescent="0.25">
      <c r="A276" s="4"/>
      <c r="B276" s="15" t="s">
        <v>268</v>
      </c>
      <c r="C276" s="12">
        <v>238</v>
      </c>
      <c r="D276" s="25">
        <f t="shared" si="12"/>
        <v>2.157275299401828E-7</v>
      </c>
      <c r="E276" s="41"/>
    </row>
    <row r="277" spans="1:5" ht="26.45" customHeight="1" x14ac:dyDescent="0.25">
      <c r="A277" s="4"/>
      <c r="B277" s="15" t="s">
        <v>269</v>
      </c>
      <c r="C277" s="12">
        <v>396</v>
      </c>
      <c r="D277" s="25">
        <f t="shared" si="12"/>
        <v>3.5894160443828736E-7</v>
      </c>
    </row>
    <row r="278" spans="1:5" ht="18" customHeight="1" x14ac:dyDescent="0.25">
      <c r="A278" s="4"/>
      <c r="B278" s="13" t="s">
        <v>270</v>
      </c>
      <c r="C278" s="14">
        <f>SUM(C279:C280)</f>
        <v>-63948348.299999997</v>
      </c>
      <c r="D278" s="7">
        <f>C278*$D$8/$C$8</f>
        <v>-5.7963946313081882E-2</v>
      </c>
      <c r="E278" s="42"/>
    </row>
    <row r="279" spans="1:5" s="5" customFormat="1" ht="16.5" customHeight="1" x14ac:dyDescent="0.25">
      <c r="A279" s="39"/>
      <c r="B279" s="21" t="s">
        <v>271</v>
      </c>
      <c r="C279" s="12">
        <v>-3794380</v>
      </c>
      <c r="D279" s="25">
        <f t="shared" si="12"/>
        <v>-3.439295063253911E-3</v>
      </c>
      <c r="E279" s="41"/>
    </row>
    <row r="280" spans="1:5" s="5" customFormat="1" ht="27.75" customHeight="1" x14ac:dyDescent="0.25">
      <c r="A280" s="39"/>
      <c r="B280" s="21" t="s">
        <v>272</v>
      </c>
      <c r="C280" s="12">
        <v>-60153968.299999997</v>
      </c>
      <c r="D280" s="25">
        <f t="shared" si="12"/>
        <v>-5.4524651249827971E-2</v>
      </c>
      <c r="E280" s="42"/>
    </row>
    <row r="281" spans="1:5" ht="15" customHeight="1" x14ac:dyDescent="0.25">
      <c r="A281" s="4"/>
      <c r="B281" s="13" t="s">
        <v>211</v>
      </c>
      <c r="C281" s="14">
        <f>SUM(C282:C290)</f>
        <v>4452745</v>
      </c>
      <c r="D281" s="7">
        <f>C281*$D$8/$C$8</f>
        <v>4.0360490769054593E-3</v>
      </c>
    </row>
    <row r="282" spans="1:5" ht="15" customHeight="1" x14ac:dyDescent="0.25">
      <c r="A282" s="4"/>
      <c r="B282" s="15" t="s">
        <v>273</v>
      </c>
      <c r="C282" s="12">
        <v>3685398</v>
      </c>
      <c r="D282" s="25">
        <f t="shared" si="12"/>
        <v>3.3405117957415538E-3</v>
      </c>
    </row>
    <row r="283" spans="1:5" ht="42.75" customHeight="1" x14ac:dyDescent="0.25">
      <c r="A283" s="4"/>
      <c r="B283" s="15" t="s">
        <v>274</v>
      </c>
      <c r="C283" s="12">
        <v>31260</v>
      </c>
      <c r="D283" s="25">
        <f t="shared" si="12"/>
        <v>2.8334632713992076E-5</v>
      </c>
    </row>
    <row r="284" spans="1:5" s="5" customFormat="1" ht="24" customHeight="1" x14ac:dyDescent="0.25">
      <c r="A284" s="4"/>
      <c r="B284" s="15" t="s">
        <v>275</v>
      </c>
      <c r="C284" s="12">
        <v>3644</v>
      </c>
      <c r="D284" s="25">
        <f t="shared" ref="D284:D299" si="13">C284*$D$8/$C$8</f>
        <v>3.3029878953866644E-6</v>
      </c>
      <c r="E284" s="41"/>
    </row>
    <row r="285" spans="1:5" ht="24" customHeight="1" x14ac:dyDescent="0.25">
      <c r="A285" s="4"/>
      <c r="B285" s="15" t="s">
        <v>276</v>
      </c>
      <c r="C285" s="12">
        <v>353274</v>
      </c>
      <c r="D285" s="25">
        <f t="shared" si="13"/>
        <v>3.2021398072305942E-4</v>
      </c>
    </row>
    <row r="286" spans="1:5" ht="29.25" customHeight="1" x14ac:dyDescent="0.25">
      <c r="A286" s="4"/>
      <c r="B286" s="15" t="s">
        <v>277</v>
      </c>
      <c r="C286" s="12">
        <v>3120</v>
      </c>
      <c r="D286" s="25">
        <f t="shared" si="13"/>
        <v>2.8280247622410517E-6</v>
      </c>
    </row>
    <row r="287" spans="1:5" s="5" customFormat="1" ht="35.1" customHeight="1" x14ac:dyDescent="0.25">
      <c r="A287" s="4"/>
      <c r="B287" s="15" t="s">
        <v>278</v>
      </c>
      <c r="C287" s="12">
        <v>90133</v>
      </c>
      <c r="D287" s="25">
        <f t="shared" si="13"/>
        <v>8.1698190992010486E-5</v>
      </c>
      <c r="E287" s="41"/>
    </row>
    <row r="288" spans="1:5" ht="39" customHeight="1" x14ac:dyDescent="0.25">
      <c r="A288" s="4"/>
      <c r="B288" s="15" t="s">
        <v>279</v>
      </c>
      <c r="C288" s="12">
        <v>258724</v>
      </c>
      <c r="D288" s="25">
        <f t="shared" si="13"/>
        <v>2.3451214057245318E-4</v>
      </c>
      <c r="E288" s="42"/>
    </row>
    <row r="289" spans="1:5" ht="18.75" customHeight="1" x14ac:dyDescent="0.25">
      <c r="A289" s="4"/>
      <c r="B289" s="15" t="s">
        <v>280</v>
      </c>
      <c r="C289" s="12">
        <v>17688</v>
      </c>
      <c r="D289" s="25">
        <f t="shared" si="13"/>
        <v>1.6032724998243503E-5</v>
      </c>
    </row>
    <row r="290" spans="1:5" ht="24" customHeight="1" x14ac:dyDescent="0.25">
      <c r="A290" s="4"/>
      <c r="B290" s="15" t="s">
        <v>281</v>
      </c>
      <c r="C290" s="12">
        <v>9504</v>
      </c>
      <c r="D290" s="25">
        <f t="shared" si="13"/>
        <v>8.6145985065188957E-6</v>
      </c>
    </row>
    <row r="291" spans="1:5" ht="33.75" customHeight="1" x14ac:dyDescent="0.25">
      <c r="A291" s="4"/>
      <c r="B291" s="13" t="s">
        <v>282</v>
      </c>
      <c r="C291" s="14">
        <f>SUM(C292)</f>
        <v>115638.22</v>
      </c>
      <c r="D291" s="7">
        <f>C291*$D$8/$C$8</f>
        <v>1.0481658641714052E-4</v>
      </c>
    </row>
    <row r="292" spans="1:5" ht="15" customHeight="1" x14ac:dyDescent="0.25">
      <c r="A292" s="4"/>
      <c r="B292" s="15" t="s">
        <v>283</v>
      </c>
      <c r="C292" s="12">
        <v>115638.22</v>
      </c>
      <c r="D292" s="25">
        <f t="shared" si="13"/>
        <v>1.0481658641714052E-4</v>
      </c>
    </row>
    <row r="293" spans="1:5" ht="15" customHeight="1" x14ac:dyDescent="0.25">
      <c r="A293" s="4"/>
      <c r="B293" s="13" t="s">
        <v>284</v>
      </c>
      <c r="C293" s="14">
        <f>SUM(C294:C299)</f>
        <v>62595319.070000008</v>
      </c>
      <c r="D293" s="7">
        <f>C293*$D$8/$C$8</f>
        <v>5.6737536003313958E-2</v>
      </c>
    </row>
    <row r="294" spans="1:5" ht="15" customHeight="1" x14ac:dyDescent="0.25">
      <c r="A294" s="4"/>
      <c r="B294" s="15" t="s">
        <v>285</v>
      </c>
      <c r="C294" s="12">
        <v>177094141.03</v>
      </c>
      <c r="D294" s="25">
        <f t="shared" si="13"/>
        <v>0.16052135130790032</v>
      </c>
    </row>
    <row r="295" spans="1:5" s="5" customFormat="1" ht="37.5" customHeight="1" x14ac:dyDescent="0.25">
      <c r="A295" s="4"/>
      <c r="B295" s="15" t="s">
        <v>286</v>
      </c>
      <c r="C295" s="12">
        <v>-8479444.8499999996</v>
      </c>
      <c r="D295" s="25">
        <f t="shared" si="13"/>
        <v>-7.6859230788004365E-3</v>
      </c>
      <c r="E295" s="41"/>
    </row>
    <row r="296" spans="1:5" ht="28.5" customHeight="1" x14ac:dyDescent="0.25">
      <c r="A296" s="4"/>
      <c r="B296" s="15" t="s">
        <v>287</v>
      </c>
      <c r="C296" s="12">
        <v>-122668130.19</v>
      </c>
      <c r="D296" s="25">
        <f t="shared" si="13"/>
        <v>-0.11118862490869523</v>
      </c>
    </row>
    <row r="297" spans="1:5" ht="15" customHeight="1" x14ac:dyDescent="0.25">
      <c r="A297" s="4"/>
      <c r="B297" s="15" t="s">
        <v>288</v>
      </c>
      <c r="C297" s="12">
        <v>-8815145.0999999996</v>
      </c>
      <c r="D297" s="25">
        <f t="shared" si="13"/>
        <v>-7.9902078928038058E-3</v>
      </c>
      <c r="E297" s="42"/>
    </row>
    <row r="298" spans="1:5" ht="15" customHeight="1" x14ac:dyDescent="0.25">
      <c r="A298" s="4"/>
      <c r="B298" s="15" t="s">
        <v>289</v>
      </c>
      <c r="C298" s="12">
        <v>29681064.289999999</v>
      </c>
      <c r="D298" s="25">
        <f t="shared" si="13"/>
        <v>2.6903456660829685E-2</v>
      </c>
      <c r="E298" s="42"/>
    </row>
    <row r="299" spans="1:5" ht="18" customHeight="1" x14ac:dyDescent="0.25">
      <c r="A299" s="4"/>
      <c r="B299" s="15" t="s">
        <v>290</v>
      </c>
      <c r="C299" s="12">
        <v>-4217166.1100000003</v>
      </c>
      <c r="D299" s="25">
        <f t="shared" si="13"/>
        <v>-3.8225160851165941E-3</v>
      </c>
    </row>
    <row r="300" spans="1:5" x14ac:dyDescent="0.25">
      <c r="A300" s="4"/>
      <c r="B300" s="13" t="s">
        <v>291</v>
      </c>
      <c r="C300" s="14">
        <f t="shared" ref="C300" si="14">SUM(C301)</f>
        <v>246507329.18000001</v>
      </c>
      <c r="D300" s="7">
        <f>C300*$D$8/$C$8</f>
        <v>0.22343872788299557</v>
      </c>
    </row>
    <row r="301" spans="1:5" ht="15" customHeight="1" x14ac:dyDescent="0.25">
      <c r="A301" s="4"/>
      <c r="B301" s="13" t="s">
        <v>292</v>
      </c>
      <c r="C301" s="14">
        <f t="shared" ref="C301" si="15">+C302</f>
        <v>246507329.18000001</v>
      </c>
      <c r="D301" s="7">
        <f t="shared" ref="D301:D359" si="16">C301*$D$8/$C$8</f>
        <v>0.22343872788299557</v>
      </c>
    </row>
    <row r="302" spans="1:5" ht="15" customHeight="1" x14ac:dyDescent="0.25">
      <c r="A302" s="4"/>
      <c r="B302" s="13" t="s">
        <v>293</v>
      </c>
      <c r="C302" s="14">
        <f>SUM(C303:C322)</f>
        <v>246507329.18000001</v>
      </c>
      <c r="D302" s="7">
        <f t="shared" si="16"/>
        <v>0.22343872788299557</v>
      </c>
    </row>
    <row r="303" spans="1:5" ht="25.5" customHeight="1" x14ac:dyDescent="0.25">
      <c r="A303" s="4"/>
      <c r="B303" s="15" t="s">
        <v>294</v>
      </c>
      <c r="C303" s="12">
        <v>9348439.0299999993</v>
      </c>
      <c r="D303" s="25">
        <f t="shared" si="16"/>
        <v>8.4735952131861272E-3</v>
      </c>
    </row>
    <row r="304" spans="1:5" s="5" customFormat="1" ht="24" customHeight="1" x14ac:dyDescent="0.25">
      <c r="A304" s="4"/>
      <c r="B304" s="15" t="s">
        <v>295</v>
      </c>
      <c r="C304" s="12">
        <v>2598569</v>
      </c>
      <c r="D304" s="25">
        <f t="shared" si="16"/>
        <v>2.3553902174333228E-3</v>
      </c>
      <c r="E304" s="42"/>
    </row>
    <row r="305" spans="1:5" s="5" customFormat="1" ht="24" customHeight="1" x14ac:dyDescent="0.25">
      <c r="A305" s="4"/>
      <c r="B305" s="15" t="s">
        <v>296</v>
      </c>
      <c r="C305" s="12">
        <v>566</v>
      </c>
      <c r="D305" s="25">
        <f t="shared" si="16"/>
        <v>5.1303269725270362E-7</v>
      </c>
      <c r="E305" s="41"/>
    </row>
    <row r="306" spans="1:5" ht="15" customHeight="1" x14ac:dyDescent="0.25">
      <c r="A306" s="4"/>
      <c r="B306" s="15" t="s">
        <v>297</v>
      </c>
      <c r="C306" s="12">
        <v>108</v>
      </c>
      <c r="D306" s="25">
        <f t="shared" si="16"/>
        <v>9.7893164846805639E-8</v>
      </c>
    </row>
    <row r="307" spans="1:5" ht="15" customHeight="1" x14ac:dyDescent="0.25">
      <c r="A307" s="4"/>
      <c r="B307" s="15" t="s">
        <v>298</v>
      </c>
      <c r="C307" s="12">
        <v>444488.26</v>
      </c>
      <c r="D307" s="25">
        <f t="shared" si="16"/>
        <v>4.0289224545046113E-4</v>
      </c>
    </row>
    <row r="308" spans="1:5" ht="14.25" customHeight="1" x14ac:dyDescent="0.25">
      <c r="A308" s="4"/>
      <c r="B308" s="15" t="s">
        <v>299</v>
      </c>
      <c r="C308" s="12">
        <v>10809.84</v>
      </c>
      <c r="D308" s="25">
        <f t="shared" si="16"/>
        <v>9.7982356396999387E-6</v>
      </c>
    </row>
    <row r="309" spans="1:5" ht="20.100000000000001" customHeight="1" x14ac:dyDescent="0.25">
      <c r="A309" s="4"/>
      <c r="B309" s="15" t="s">
        <v>300</v>
      </c>
      <c r="C309" s="12">
        <v>34998904.039999999</v>
      </c>
      <c r="D309" s="25">
        <f t="shared" si="16"/>
        <v>3.1723643357826403E-2</v>
      </c>
      <c r="E309" s="42"/>
    </row>
    <row r="310" spans="1:5" ht="19.5" customHeight="1" x14ac:dyDescent="0.25">
      <c r="A310" s="4"/>
      <c r="B310" s="15" t="s">
        <v>301</v>
      </c>
      <c r="C310" s="12">
        <v>199363.6</v>
      </c>
      <c r="D310" s="25">
        <f t="shared" si="16"/>
        <v>1.807067940671539E-4</v>
      </c>
    </row>
    <row r="311" spans="1:5" s="5" customFormat="1" ht="17.100000000000001" customHeight="1" x14ac:dyDescent="0.25">
      <c r="A311" s="4"/>
      <c r="B311" s="15" t="s">
        <v>302</v>
      </c>
      <c r="C311" s="12">
        <v>11720.81</v>
      </c>
      <c r="D311" s="25">
        <f t="shared" si="16"/>
        <v>1.0623955421000815E-5</v>
      </c>
      <c r="E311" s="42"/>
    </row>
    <row r="312" spans="1:5" ht="24" customHeight="1" x14ac:dyDescent="0.25">
      <c r="A312" s="4"/>
      <c r="B312" s="15" t="s">
        <v>303</v>
      </c>
      <c r="C312" s="12">
        <v>254934.46</v>
      </c>
      <c r="D312" s="25">
        <f t="shared" si="16"/>
        <v>2.3107723257325351E-4</v>
      </c>
      <c r="E312" s="42"/>
    </row>
    <row r="313" spans="1:5" ht="25.5" customHeight="1" x14ac:dyDescent="0.25">
      <c r="A313" s="4"/>
      <c r="B313" s="15" t="s">
        <v>304</v>
      </c>
      <c r="C313" s="12">
        <v>279878.08</v>
      </c>
      <c r="D313" s="25">
        <f t="shared" si="16"/>
        <v>2.5368658354118015E-4</v>
      </c>
      <c r="E313" s="42"/>
    </row>
    <row r="314" spans="1:5" ht="15" customHeight="1" x14ac:dyDescent="0.25">
      <c r="A314" s="4"/>
      <c r="B314" s="21" t="s">
        <v>305</v>
      </c>
      <c r="C314" s="12">
        <v>8385689.9699999997</v>
      </c>
      <c r="D314" s="25">
        <f t="shared" si="16"/>
        <v>7.6009419498834687E-3</v>
      </c>
    </row>
    <row r="315" spans="1:5" ht="15" customHeight="1" x14ac:dyDescent="0.25">
      <c r="A315" s="4"/>
      <c r="B315" s="21" t="s">
        <v>306</v>
      </c>
      <c r="C315" s="12">
        <f>105318257.67+1085034.8</f>
        <v>106403292.47</v>
      </c>
      <c r="D315" s="25">
        <f t="shared" si="16"/>
        <v>9.6445880092672062E-2</v>
      </c>
      <c r="E315" s="42"/>
    </row>
    <row r="316" spans="1:5" s="5" customFormat="1" ht="15" customHeight="1" x14ac:dyDescent="0.25">
      <c r="A316" s="4"/>
      <c r="B316" s="21" t="s">
        <v>307</v>
      </c>
      <c r="C316" s="12">
        <v>21.68</v>
      </c>
      <c r="D316" s="25">
        <f t="shared" si="16"/>
        <v>1.9651146424803205E-8</v>
      </c>
      <c r="E316" s="42"/>
    </row>
    <row r="317" spans="1:5" ht="14.45" customHeight="1" x14ac:dyDescent="0.25">
      <c r="A317" s="4"/>
      <c r="B317" s="21" t="s">
        <v>308</v>
      </c>
      <c r="C317" s="12">
        <v>246.37</v>
      </c>
      <c r="D317" s="25">
        <f t="shared" si="16"/>
        <v>2.2331425021581025E-7</v>
      </c>
      <c r="E317" s="42"/>
    </row>
    <row r="318" spans="1:5" s="5" customFormat="1" ht="17.45" customHeight="1" x14ac:dyDescent="0.25">
      <c r="A318" s="4"/>
      <c r="B318" s="21" t="s">
        <v>309</v>
      </c>
      <c r="C318" s="12">
        <v>6771465.4299999997</v>
      </c>
      <c r="D318" s="25">
        <f t="shared" si="16"/>
        <v>6.1377794591984782E-3</v>
      </c>
      <c r="E318" s="41"/>
    </row>
    <row r="319" spans="1:5" s="5" customFormat="1" ht="15" customHeight="1" x14ac:dyDescent="0.25">
      <c r="A319" s="4"/>
      <c r="B319" s="21" t="s">
        <v>310</v>
      </c>
      <c r="C319" s="12">
        <v>8189278.4299999997</v>
      </c>
      <c r="D319" s="25">
        <f t="shared" si="16"/>
        <v>7.4229109567072191E-3</v>
      </c>
      <c r="E319" s="41"/>
    </row>
    <row r="320" spans="1:5" s="5" customFormat="1" ht="27" customHeight="1" x14ac:dyDescent="0.25">
      <c r="A320" s="4"/>
      <c r="B320" s="21" t="s">
        <v>311</v>
      </c>
      <c r="C320" s="12">
        <v>62307776.700000003</v>
      </c>
      <c r="D320" s="25">
        <f t="shared" si="16"/>
        <v>5.6476902367880145E-2</v>
      </c>
      <c r="E320" s="42"/>
    </row>
    <row r="321" spans="1:5" ht="15.6" customHeight="1" x14ac:dyDescent="0.25">
      <c r="A321" s="4"/>
      <c r="B321" s="21" t="s">
        <v>312</v>
      </c>
      <c r="C321" s="12">
        <v>5296956.5999999996</v>
      </c>
      <c r="D321" s="25">
        <f t="shared" si="16"/>
        <v>4.8012578299090284E-3</v>
      </c>
    </row>
    <row r="322" spans="1:5" s="5" customFormat="1" ht="18.600000000000001" customHeight="1" x14ac:dyDescent="0.25">
      <c r="A322" s="4"/>
      <c r="B322" s="21" t="s">
        <v>313</v>
      </c>
      <c r="C322" s="19">
        <v>1004820.41</v>
      </c>
      <c r="D322" s="25">
        <f t="shared" si="16"/>
        <v>9.1078750034782245E-4</v>
      </c>
      <c r="E322" s="42"/>
    </row>
    <row r="323" spans="1:5" s="5" customFormat="1" ht="15" customHeight="1" x14ac:dyDescent="0.25">
      <c r="A323" s="4"/>
      <c r="B323" s="13" t="s">
        <v>314</v>
      </c>
      <c r="C323" s="14">
        <f t="shared" ref="C323" si="17">C324+C328+C331+C333+C335+C337+C357</f>
        <v>430930144.29000002</v>
      </c>
      <c r="D323" s="7">
        <f t="shared" si="16"/>
        <v>0.39060292270776581</v>
      </c>
      <c r="E323" s="41"/>
    </row>
    <row r="324" spans="1:5" s="5" customFormat="1" ht="15" customHeight="1" x14ac:dyDescent="0.25">
      <c r="A324" s="4"/>
      <c r="B324" s="13" t="s">
        <v>315</v>
      </c>
      <c r="C324" s="14">
        <f>SUM(C325:C327)</f>
        <v>4583467.93</v>
      </c>
      <c r="D324" s="7">
        <f t="shared" si="16"/>
        <v>4.1545387189031203E-3</v>
      </c>
      <c r="E324" s="41"/>
    </row>
    <row r="325" spans="1:5" ht="23.25" customHeight="1" x14ac:dyDescent="0.25">
      <c r="A325" s="4"/>
      <c r="B325" s="15" t="s">
        <v>316</v>
      </c>
      <c r="C325" s="12">
        <v>53768.7</v>
      </c>
      <c r="D325" s="25">
        <f t="shared" si="16"/>
        <v>4.8736927895355911E-5</v>
      </c>
      <c r="E325" s="42"/>
    </row>
    <row r="326" spans="1:5" ht="23.25" customHeight="1" x14ac:dyDescent="0.25">
      <c r="A326" s="4"/>
      <c r="B326" s="15" t="s">
        <v>317</v>
      </c>
      <c r="C326" s="12">
        <v>223205.44</v>
      </c>
      <c r="D326" s="25">
        <f t="shared" si="16"/>
        <v>2.0231747159836838E-4</v>
      </c>
    </row>
    <row r="327" spans="1:5" s="5" customFormat="1" ht="23.25" customHeight="1" x14ac:dyDescent="0.25">
      <c r="A327" s="4"/>
      <c r="B327" s="15" t="s">
        <v>318</v>
      </c>
      <c r="C327" s="12">
        <v>4306493.79</v>
      </c>
      <c r="D327" s="25">
        <f t="shared" si="16"/>
        <v>3.9034843194093961E-3</v>
      </c>
      <c r="E327" s="42"/>
    </row>
    <row r="328" spans="1:5" ht="15" customHeight="1" x14ac:dyDescent="0.25">
      <c r="A328" s="4"/>
      <c r="B328" s="13" t="s">
        <v>319</v>
      </c>
      <c r="C328" s="14">
        <f>SUM(C329:C330)</f>
        <v>1410353.04</v>
      </c>
      <c r="D328" s="7">
        <f t="shared" si="16"/>
        <v>1.278369654045495E-3</v>
      </c>
    </row>
    <row r="329" spans="1:5" s="5" customFormat="1" ht="21.75" customHeight="1" x14ac:dyDescent="0.25">
      <c r="A329" s="4"/>
      <c r="B329" s="15" t="s">
        <v>320</v>
      </c>
      <c r="C329" s="29">
        <v>0</v>
      </c>
      <c r="D329" s="25">
        <f t="shared" si="16"/>
        <v>0</v>
      </c>
      <c r="E329" s="42"/>
    </row>
    <row r="330" spans="1:5" ht="15" customHeight="1" x14ac:dyDescent="0.25">
      <c r="A330" s="4"/>
      <c r="B330" s="15" t="s">
        <v>321</v>
      </c>
      <c r="C330" s="12">
        <v>1410353.04</v>
      </c>
      <c r="D330" s="25">
        <f t="shared" si="16"/>
        <v>1.278369654045495E-3</v>
      </c>
      <c r="E330" s="42"/>
    </row>
    <row r="331" spans="1:5" ht="15" customHeight="1" x14ac:dyDescent="0.25">
      <c r="A331" s="4"/>
      <c r="B331" s="13" t="s">
        <v>322</v>
      </c>
      <c r="C331" s="17">
        <f t="shared" ref="C331" si="18">SUM(C332)</f>
        <v>0</v>
      </c>
      <c r="D331" s="8">
        <f>IF(C331=0,0,IF(#REF!=0,100,C331/#REF!*100))</f>
        <v>0</v>
      </c>
      <c r="E331" s="42"/>
    </row>
    <row r="332" spans="1:5" s="5" customFormat="1" ht="12.75" customHeight="1" x14ac:dyDescent="0.25">
      <c r="A332" s="4"/>
      <c r="B332" s="15" t="s">
        <v>323</v>
      </c>
      <c r="C332" s="25">
        <v>0</v>
      </c>
      <c r="D332" s="25">
        <f t="shared" si="16"/>
        <v>0</v>
      </c>
      <c r="E332" s="42"/>
    </row>
    <row r="333" spans="1:5" ht="12.75" customHeight="1" x14ac:dyDescent="0.25">
      <c r="A333" s="4"/>
      <c r="B333" s="13" t="s">
        <v>324</v>
      </c>
      <c r="C333" s="30">
        <f>SUM(C334)</f>
        <v>119400</v>
      </c>
      <c r="D333" s="7">
        <f t="shared" ref="D333:D337" si="19">C333*$D$8/$C$8</f>
        <v>1.0822633224730179E-4</v>
      </c>
      <c r="E333" s="42"/>
    </row>
    <row r="334" spans="1:5" s="5" customFormat="1" ht="25.5" customHeight="1" x14ac:dyDescent="0.25">
      <c r="A334" s="4"/>
      <c r="B334" s="18" t="s">
        <v>325</v>
      </c>
      <c r="C334" s="12">
        <v>119400</v>
      </c>
      <c r="D334" s="25">
        <f t="shared" si="16"/>
        <v>1.0822633224730179E-4</v>
      </c>
      <c r="E334" s="41"/>
    </row>
    <row r="335" spans="1:5" ht="15" customHeight="1" x14ac:dyDescent="0.25">
      <c r="A335" s="4"/>
      <c r="B335" s="13" t="s">
        <v>326</v>
      </c>
      <c r="C335" s="7">
        <f>SUM(C336)</f>
        <v>5090</v>
      </c>
      <c r="D335" s="7">
        <f t="shared" si="19"/>
        <v>4.6136686025022285E-6</v>
      </c>
    </row>
    <row r="336" spans="1:5" s="5" customFormat="1" ht="15" customHeight="1" x14ac:dyDescent="0.25">
      <c r="A336" s="4"/>
      <c r="B336" s="15" t="s">
        <v>327</v>
      </c>
      <c r="C336" s="12">
        <v>5090</v>
      </c>
      <c r="D336" s="25">
        <f t="shared" si="16"/>
        <v>4.6136686025022285E-6</v>
      </c>
      <c r="E336" s="41"/>
    </row>
    <row r="337" spans="1:5" s="5" customFormat="1" ht="15" customHeight="1" x14ac:dyDescent="0.25">
      <c r="A337" s="4"/>
      <c r="B337" s="13" t="s">
        <v>322</v>
      </c>
      <c r="C337" s="7">
        <f>SUM(C338:C356)</f>
        <v>424811833.31999999</v>
      </c>
      <c r="D337" s="7">
        <f t="shared" si="19"/>
        <v>0.38505717433396741</v>
      </c>
      <c r="E337" s="41"/>
    </row>
    <row r="338" spans="1:5" s="5" customFormat="1" ht="30.95" customHeight="1" x14ac:dyDescent="0.25">
      <c r="A338" s="4"/>
      <c r="B338" s="15" t="s">
        <v>328</v>
      </c>
      <c r="C338" s="12">
        <v>371042.25</v>
      </c>
      <c r="D338" s="25">
        <f t="shared" si="16"/>
        <v>3.3631944578129324E-4</v>
      </c>
      <c r="E338" s="42"/>
    </row>
    <row r="339" spans="1:5" s="5" customFormat="1" ht="21.6" customHeight="1" x14ac:dyDescent="0.25">
      <c r="A339" s="4"/>
      <c r="B339" s="15" t="s">
        <v>329</v>
      </c>
      <c r="C339" s="12">
        <v>342368.85</v>
      </c>
      <c r="D339" s="25">
        <f t="shared" si="16"/>
        <v>3.1032935436538217E-4</v>
      </c>
      <c r="E339" s="41"/>
    </row>
    <row r="340" spans="1:5" s="5" customFormat="1" ht="22.5" customHeight="1" x14ac:dyDescent="0.25">
      <c r="A340" s="4"/>
      <c r="B340" s="15" t="s">
        <v>330</v>
      </c>
      <c r="C340" s="12">
        <v>2176950.5</v>
      </c>
      <c r="D340" s="25">
        <f t="shared" si="16"/>
        <v>1.9732275385169998E-3</v>
      </c>
      <c r="E340" s="41"/>
    </row>
    <row r="341" spans="1:5" ht="15" customHeight="1" x14ac:dyDescent="0.25">
      <c r="A341" s="4"/>
      <c r="B341" s="15" t="s">
        <v>331</v>
      </c>
      <c r="C341" s="11">
        <v>932823.42</v>
      </c>
      <c r="D341" s="25">
        <f t="shared" si="16"/>
        <v>8.4552811876871308E-4</v>
      </c>
    </row>
    <row r="342" spans="1:5" ht="15" customHeight="1" x14ac:dyDescent="0.25">
      <c r="A342" s="4"/>
      <c r="B342" s="15" t="s">
        <v>332</v>
      </c>
      <c r="C342" s="12">
        <v>4973474.38</v>
      </c>
      <c r="D342" s="25">
        <f t="shared" si="16"/>
        <v>4.5080476605805966E-3</v>
      </c>
    </row>
    <row r="343" spans="1:5" ht="15" customHeight="1" x14ac:dyDescent="0.25">
      <c r="A343" s="4"/>
      <c r="B343" s="15" t="s">
        <v>333</v>
      </c>
      <c r="C343" s="12">
        <v>8208000</v>
      </c>
      <c r="D343" s="25">
        <f t="shared" si="16"/>
        <v>7.4398805283572289E-3</v>
      </c>
    </row>
    <row r="344" spans="1:5" ht="15" customHeight="1" x14ac:dyDescent="0.25">
      <c r="A344" s="4"/>
      <c r="B344" s="31" t="s">
        <v>334</v>
      </c>
      <c r="C344" s="12">
        <v>400000</v>
      </c>
      <c r="D344" s="25">
        <f t="shared" si="16"/>
        <v>3.6256727721039125E-4</v>
      </c>
    </row>
    <row r="345" spans="1:5" ht="14.1" customHeight="1" x14ac:dyDescent="0.25">
      <c r="A345" s="4"/>
      <c r="B345" s="26" t="s">
        <v>335</v>
      </c>
      <c r="C345" s="12">
        <v>654502</v>
      </c>
      <c r="D345" s="25">
        <f t="shared" si="16"/>
        <v>5.9325252017188869E-4</v>
      </c>
    </row>
    <row r="346" spans="1:5" ht="15" customHeight="1" x14ac:dyDescent="0.25">
      <c r="A346" s="4"/>
      <c r="B346" s="15" t="s">
        <v>336</v>
      </c>
      <c r="C346" s="25">
        <v>0</v>
      </c>
      <c r="D346" s="25">
        <f t="shared" si="16"/>
        <v>0</v>
      </c>
    </row>
    <row r="347" spans="1:5" s="5" customFormat="1" ht="15" customHeight="1" x14ac:dyDescent="0.25">
      <c r="A347" s="4"/>
      <c r="B347" s="15" t="s">
        <v>337</v>
      </c>
      <c r="C347" s="12">
        <v>2484277</v>
      </c>
      <c r="D347" s="25">
        <f t="shared" si="16"/>
        <v>2.2517938693159979E-3</v>
      </c>
      <c r="E347" s="41"/>
    </row>
    <row r="348" spans="1:5" x14ac:dyDescent="0.25">
      <c r="A348" s="4"/>
      <c r="B348" s="15" t="s">
        <v>338</v>
      </c>
      <c r="C348" s="12">
        <v>1562431</v>
      </c>
      <c r="D348" s="25">
        <f t="shared" si="16"/>
        <v>1.416215883747772E-3</v>
      </c>
    </row>
    <row r="349" spans="1:5" ht="15" customHeight="1" x14ac:dyDescent="0.25">
      <c r="A349" s="4"/>
      <c r="B349" s="15" t="s">
        <v>339</v>
      </c>
      <c r="C349" s="12">
        <v>892928</v>
      </c>
      <c r="D349" s="25">
        <f t="shared" si="16"/>
        <v>8.0936618426230057E-4</v>
      </c>
    </row>
    <row r="350" spans="1:5" ht="24" customHeight="1" x14ac:dyDescent="0.25">
      <c r="A350" s="4"/>
      <c r="B350" s="18" t="s">
        <v>340</v>
      </c>
      <c r="C350" s="11">
        <v>2074623</v>
      </c>
      <c r="D350" s="25">
        <f t="shared" si="16"/>
        <v>1.8804760308701338E-3</v>
      </c>
    </row>
    <row r="351" spans="1:5" ht="15.95" customHeight="1" x14ac:dyDescent="0.25">
      <c r="A351" s="4"/>
      <c r="B351" s="18" t="s">
        <v>341</v>
      </c>
      <c r="C351" s="12">
        <v>1140491.33</v>
      </c>
      <c r="D351" s="25">
        <f t="shared" si="16"/>
        <v>1.0337620905003946E-3</v>
      </c>
    </row>
    <row r="352" spans="1:5" ht="13.5" customHeight="1" x14ac:dyDescent="0.25">
      <c r="A352" s="4"/>
      <c r="B352" s="15" t="s">
        <v>342</v>
      </c>
      <c r="C352" s="12">
        <v>33522515.59</v>
      </c>
      <c r="D352" s="25">
        <f t="shared" si="16"/>
        <v>3.0385418006772982E-2</v>
      </c>
    </row>
    <row r="353" spans="1:5" ht="14.1" customHeight="1" x14ac:dyDescent="0.25">
      <c r="A353" s="4"/>
      <c r="B353" s="15" t="s">
        <v>343</v>
      </c>
      <c r="C353" s="12">
        <v>5742</v>
      </c>
      <c r="D353" s="25">
        <f t="shared" si="16"/>
        <v>5.2046532643551662E-6</v>
      </c>
    </row>
    <row r="354" spans="1:5" ht="18.75" customHeight="1" x14ac:dyDescent="0.25">
      <c r="A354" s="4"/>
      <c r="B354" s="26" t="s">
        <v>344</v>
      </c>
      <c r="C354" s="12">
        <v>156</v>
      </c>
      <c r="D354" s="25">
        <f t="shared" si="16"/>
        <v>1.4140123811205259E-7</v>
      </c>
    </row>
    <row r="355" spans="1:5" ht="17.45" customHeight="1" x14ac:dyDescent="0.25">
      <c r="A355" s="4"/>
      <c r="B355" s="26" t="s">
        <v>345</v>
      </c>
      <c r="C355" s="12">
        <v>9638</v>
      </c>
      <c r="D355" s="25">
        <f t="shared" si="16"/>
        <v>8.7360585443843781E-6</v>
      </c>
    </row>
    <row r="356" spans="1:5" ht="15" customHeight="1" x14ac:dyDescent="0.25">
      <c r="A356" s="4"/>
      <c r="B356" s="26" t="s">
        <v>346</v>
      </c>
      <c r="C356" s="12">
        <v>365059870</v>
      </c>
      <c r="D356" s="25">
        <f t="shared" si="16"/>
        <v>0.3308969077116985</v>
      </c>
    </row>
    <row r="357" spans="1:5" s="5" customFormat="1" ht="15" customHeight="1" x14ac:dyDescent="0.25">
      <c r="A357" s="4"/>
      <c r="B357" s="32" t="s">
        <v>347</v>
      </c>
      <c r="C357" s="33">
        <f t="shared" ref="C357" si="20">SUM(C358:C359)</f>
        <v>0</v>
      </c>
      <c r="D357" s="34">
        <f t="shared" si="16"/>
        <v>0</v>
      </c>
      <c r="E357" s="41"/>
    </row>
    <row r="358" spans="1:5" s="5" customFormat="1" ht="24" customHeight="1" x14ac:dyDescent="0.25">
      <c r="A358" s="4"/>
      <c r="B358" s="15" t="s">
        <v>348</v>
      </c>
      <c r="C358" s="35">
        <v>0</v>
      </c>
      <c r="D358" s="25">
        <f t="shared" si="16"/>
        <v>0</v>
      </c>
      <c r="E358" s="41"/>
    </row>
    <row r="359" spans="1:5" ht="16.5" customHeight="1" x14ac:dyDescent="0.25">
      <c r="A359" s="4"/>
      <c r="B359" s="15" t="s">
        <v>349</v>
      </c>
      <c r="C359" s="35">
        <v>0</v>
      </c>
      <c r="D359" s="25">
        <f t="shared" si="16"/>
        <v>0</v>
      </c>
    </row>
    <row r="360" spans="1:5" s="5" customFormat="1" ht="15.95" customHeight="1" x14ac:dyDescent="0.25">
      <c r="A360" s="4"/>
      <c r="B360" s="13" t="s">
        <v>350</v>
      </c>
      <c r="C360" s="14">
        <f t="shared" ref="C360" si="21">+C361</f>
        <v>24053096.52</v>
      </c>
      <c r="D360" s="34">
        <f t="shared" ref="D360:D377" si="22">C360*$D$8/$C$8</f>
        <v>2.1802164284337844E-2</v>
      </c>
      <c r="E360" s="44"/>
    </row>
    <row r="361" spans="1:5" s="5" customFormat="1" ht="22.5" customHeight="1" x14ac:dyDescent="0.25">
      <c r="A361" s="4"/>
      <c r="B361" s="13" t="s">
        <v>351</v>
      </c>
      <c r="C361" s="14">
        <f>+C362</f>
        <v>24053096.52</v>
      </c>
      <c r="D361" s="34">
        <f t="shared" si="22"/>
        <v>2.1802164284337844E-2</v>
      </c>
      <c r="E361" s="42"/>
    </row>
    <row r="362" spans="1:5" s="5" customFormat="1" ht="15" customHeight="1" x14ac:dyDescent="0.25">
      <c r="A362" s="4"/>
      <c r="B362" s="15" t="s">
        <v>352</v>
      </c>
      <c r="C362" s="12">
        <v>24053096.52</v>
      </c>
      <c r="D362" s="25">
        <f t="shared" si="22"/>
        <v>2.1802164284337844E-2</v>
      </c>
      <c r="E362" s="41"/>
    </row>
    <row r="363" spans="1:5" ht="24" customHeight="1" x14ac:dyDescent="0.25">
      <c r="A363" s="4"/>
      <c r="B363" s="13" t="s">
        <v>353</v>
      </c>
      <c r="C363" s="14">
        <f t="shared" ref="C363" si="23">C364+C376+C399+C470</f>
        <v>97460649148.410004</v>
      </c>
      <c r="D363" s="34">
        <f t="shared" si="22"/>
        <v>88.340105492240625</v>
      </c>
    </row>
    <row r="364" spans="1:5" ht="15" customHeight="1" x14ac:dyDescent="0.25">
      <c r="A364" s="4"/>
      <c r="B364" s="13" t="s">
        <v>354</v>
      </c>
      <c r="C364" s="14">
        <f t="shared" ref="C364" si="24">C365+C374</f>
        <v>41656336415.709999</v>
      </c>
      <c r="D364" s="34">
        <f t="shared" si="22"/>
        <v>37.75806118201011</v>
      </c>
    </row>
    <row r="365" spans="1:5" x14ac:dyDescent="0.25">
      <c r="A365" s="4"/>
      <c r="B365" s="13" t="s">
        <v>355</v>
      </c>
      <c r="C365" s="14">
        <f t="shared" ref="C365" si="25">SUM(C366:C373)</f>
        <v>41655106738.839996</v>
      </c>
      <c r="D365" s="34">
        <f t="shared" si="22"/>
        <v>37.756946580523596</v>
      </c>
    </row>
    <row r="366" spans="1:5" s="5" customFormat="1" ht="14.25" customHeight="1" x14ac:dyDescent="0.25">
      <c r="A366" s="4"/>
      <c r="B366" s="15" t="s">
        <v>356</v>
      </c>
      <c r="C366" s="12">
        <v>32081119005.560001</v>
      </c>
      <c r="D366" s="25">
        <f t="shared" si="22"/>
        <v>29.078909919271059</v>
      </c>
      <c r="E366" s="41"/>
    </row>
    <row r="367" spans="1:5" ht="15" customHeight="1" x14ac:dyDescent="0.25">
      <c r="A367" s="4"/>
      <c r="B367" s="21" t="s">
        <v>357</v>
      </c>
      <c r="C367" s="12">
        <v>1830719846</v>
      </c>
      <c r="D367" s="25">
        <f t="shared" si="22"/>
        <v>1.659397774748117</v>
      </c>
    </row>
    <row r="368" spans="1:5" ht="36" x14ac:dyDescent="0.25">
      <c r="A368" s="4"/>
      <c r="B368" s="15" t="s">
        <v>358</v>
      </c>
      <c r="C368" s="12">
        <v>4285993260</v>
      </c>
      <c r="D368" s="25">
        <f t="shared" si="22"/>
        <v>3.8849022660507213</v>
      </c>
    </row>
    <row r="369" spans="1:5" ht="26.25" customHeight="1" x14ac:dyDescent="0.25">
      <c r="A369" s="4"/>
      <c r="B369" s="15" t="s">
        <v>359</v>
      </c>
      <c r="C369" s="12">
        <v>99373056</v>
      </c>
      <c r="D369" s="25">
        <f t="shared" si="22"/>
        <v>9.0073545854989334E-2</v>
      </c>
    </row>
    <row r="370" spans="1:5" ht="17.25" customHeight="1" x14ac:dyDescent="0.25">
      <c r="A370" s="4"/>
      <c r="B370" s="15" t="s">
        <v>360</v>
      </c>
      <c r="C370" s="12">
        <v>593225702</v>
      </c>
      <c r="D370" s="25">
        <f t="shared" si="22"/>
        <v>0.5377105688634074</v>
      </c>
    </row>
    <row r="371" spans="1:5" ht="23.25" customHeight="1" x14ac:dyDescent="0.25">
      <c r="A371" s="4"/>
      <c r="B371" s="15" t="s">
        <v>361</v>
      </c>
      <c r="C371" s="12">
        <v>389459163.27999997</v>
      </c>
      <c r="D371" s="25">
        <f t="shared" si="22"/>
        <v>0.35301287103766699</v>
      </c>
    </row>
    <row r="372" spans="1:5" s="5" customFormat="1" ht="15" customHeight="1" x14ac:dyDescent="0.25">
      <c r="A372" s="4"/>
      <c r="B372" s="15" t="s">
        <v>362</v>
      </c>
      <c r="C372" s="12">
        <v>1463792544</v>
      </c>
      <c r="D372" s="25">
        <f t="shared" si="22"/>
        <v>1.3268081926973796</v>
      </c>
      <c r="E372" s="41"/>
    </row>
    <row r="373" spans="1:5" ht="23.45" customHeight="1" x14ac:dyDescent="0.25">
      <c r="A373" s="4"/>
      <c r="B373" s="15" t="s">
        <v>363</v>
      </c>
      <c r="C373" s="12">
        <v>911424162</v>
      </c>
      <c r="D373" s="25">
        <f>C373*$D$8/$C$8</f>
        <v>0.82613144200025634</v>
      </c>
    </row>
    <row r="374" spans="1:5" ht="20.45" customHeight="1" x14ac:dyDescent="0.25">
      <c r="A374" s="4"/>
      <c r="B374" s="13" t="s">
        <v>364</v>
      </c>
      <c r="C374" s="14">
        <f>SUM(C375)</f>
        <v>1229676.8700000001</v>
      </c>
      <c r="D374" s="34">
        <f t="shared" si="22"/>
        <v>1.1146014865112408E-3</v>
      </c>
    </row>
    <row r="375" spans="1:5" ht="15.6" customHeight="1" x14ac:dyDescent="0.25">
      <c r="A375" s="4"/>
      <c r="B375" s="15" t="s">
        <v>365</v>
      </c>
      <c r="C375" s="12">
        <v>1229676.8700000001</v>
      </c>
      <c r="D375" s="25">
        <f>C375*$D$8/$C$8</f>
        <v>1.1146014865112408E-3</v>
      </c>
    </row>
    <row r="376" spans="1:5" ht="15.75" customHeight="1" x14ac:dyDescent="0.25">
      <c r="A376" s="4"/>
      <c r="B376" s="13" t="s">
        <v>366</v>
      </c>
      <c r="C376" s="14">
        <f t="shared" ref="C376" si="26">C377+C381+C383+C389+C391+C394+C397</f>
        <v>41919514257.139999</v>
      </c>
      <c r="D376" s="34">
        <f t="shared" si="22"/>
        <v>37.996610365483569</v>
      </c>
    </row>
    <row r="377" spans="1:5" ht="15" customHeight="1" x14ac:dyDescent="0.25">
      <c r="A377" s="4"/>
      <c r="B377" s="13" t="s">
        <v>367</v>
      </c>
      <c r="C377" s="14">
        <f>SUM(C378:C380)</f>
        <v>25143860384.57</v>
      </c>
      <c r="D377" s="34">
        <f t="shared" si="22"/>
        <v>22.790852495479417</v>
      </c>
    </row>
    <row r="378" spans="1:5" ht="15.95" customHeight="1" x14ac:dyDescent="0.25">
      <c r="A378" s="4"/>
      <c r="B378" s="15" t="s">
        <v>368</v>
      </c>
      <c r="C378" s="12">
        <v>23640868162.57</v>
      </c>
      <c r="D378" s="25">
        <f>C378*$D$8/$C$8</f>
        <v>21.428513001482074</v>
      </c>
    </row>
    <row r="379" spans="1:5" x14ac:dyDescent="0.25">
      <c r="A379" s="4"/>
      <c r="B379" s="21" t="s">
        <v>369</v>
      </c>
      <c r="C379" s="12">
        <v>908972600</v>
      </c>
      <c r="D379" s="25">
        <f>C379*$D$8/$C$8</f>
        <v>0.82390930160212517</v>
      </c>
    </row>
    <row r="380" spans="1:5" ht="15" customHeight="1" x14ac:dyDescent="0.25">
      <c r="A380" s="4"/>
      <c r="B380" s="15" t="s">
        <v>370</v>
      </c>
      <c r="C380" s="12">
        <v>594019622</v>
      </c>
      <c r="D380" s="25">
        <f>C380*$D$8/$C$8</f>
        <v>0.53843019239521461</v>
      </c>
    </row>
    <row r="381" spans="1:5" ht="24" customHeight="1" x14ac:dyDescent="0.25">
      <c r="A381" s="4"/>
      <c r="B381" s="13" t="s">
        <v>371</v>
      </c>
      <c r="C381" s="14">
        <f>SUM(C382)</f>
        <v>2931089325.9200001</v>
      </c>
      <c r="D381" s="34">
        <f t="shared" ref="D381:D387" si="27">C381*$D$8/$C$8</f>
        <v>2.6567926903981389</v>
      </c>
    </row>
    <row r="382" spans="1:5" ht="15" customHeight="1" x14ac:dyDescent="0.25">
      <c r="A382" s="4"/>
      <c r="B382" s="15" t="s">
        <v>372</v>
      </c>
      <c r="C382" s="12">
        <v>2931089325.9200001</v>
      </c>
      <c r="D382" s="25">
        <f>C382*$D$8/$C$8</f>
        <v>2.6567926903981389</v>
      </c>
    </row>
    <row r="383" spans="1:5" ht="16.5" customHeight="1" x14ac:dyDescent="0.25">
      <c r="A383" s="4"/>
      <c r="B383" s="13" t="s">
        <v>373</v>
      </c>
      <c r="C383" s="14">
        <f>SUM(C384:C388)</f>
        <v>1578932872</v>
      </c>
      <c r="D383" s="34">
        <f t="shared" si="27"/>
        <v>1.431173480747558</v>
      </c>
    </row>
    <row r="384" spans="1:5" ht="17.100000000000001" customHeight="1" x14ac:dyDescent="0.25">
      <c r="A384" s="4"/>
      <c r="B384" s="21" t="s">
        <v>374</v>
      </c>
      <c r="C384" s="12">
        <v>792803460</v>
      </c>
      <c r="D384" s="25">
        <f t="shared" si="27"/>
        <v>0.71861147963794336</v>
      </c>
    </row>
    <row r="385" spans="1:5" ht="15" customHeight="1" x14ac:dyDescent="0.25">
      <c r="A385" s="4"/>
      <c r="B385" s="21" t="s">
        <v>375</v>
      </c>
      <c r="C385" s="12">
        <v>552498123</v>
      </c>
      <c r="D385" s="25">
        <f t="shared" si="27"/>
        <v>0.5007943502999046</v>
      </c>
    </row>
    <row r="386" spans="1:5" ht="15.75" customHeight="1" x14ac:dyDescent="0.25">
      <c r="A386" s="4"/>
      <c r="B386" s="21" t="s">
        <v>376</v>
      </c>
      <c r="C386" s="12">
        <v>28803105</v>
      </c>
      <c r="D386" s="25">
        <f t="shared" si="27"/>
        <v>2.6107658387637515E-2</v>
      </c>
    </row>
    <row r="387" spans="1:5" ht="13.5" customHeight="1" x14ac:dyDescent="0.25">
      <c r="A387" s="4"/>
      <c r="B387" s="21" t="s">
        <v>377</v>
      </c>
      <c r="C387" s="12">
        <v>204828184</v>
      </c>
      <c r="D387" s="25">
        <f t="shared" si="27"/>
        <v>0.18565999242207257</v>
      </c>
    </row>
    <row r="388" spans="1:5" ht="16.5" customHeight="1" x14ac:dyDescent="0.25">
      <c r="A388" s="4"/>
      <c r="B388" s="15" t="s">
        <v>378</v>
      </c>
      <c r="C388" s="16">
        <v>0</v>
      </c>
      <c r="D388" s="25">
        <f>IF(C388=0,0,IF(#REF!=0,100,C388/#REF!*100))</f>
        <v>0</v>
      </c>
    </row>
    <row r="389" spans="1:5" ht="24" x14ac:dyDescent="0.25">
      <c r="A389" s="4"/>
      <c r="B389" s="13" t="s">
        <v>379</v>
      </c>
      <c r="C389" s="14">
        <f>SUM(C390)</f>
        <v>297615324.64999998</v>
      </c>
      <c r="D389" s="34">
        <f t="shared" ref="D389:D431" si="28">C389*$D$8/$C$8</f>
        <v>0.26976394478609284</v>
      </c>
    </row>
    <row r="390" spans="1:5" ht="15.75" customHeight="1" x14ac:dyDescent="0.25">
      <c r="A390" s="4"/>
      <c r="B390" s="15" t="s">
        <v>380</v>
      </c>
      <c r="C390" s="12">
        <v>297615324.64999998</v>
      </c>
      <c r="D390" s="25">
        <f t="shared" si="28"/>
        <v>0.26976394478609284</v>
      </c>
    </row>
    <row r="391" spans="1:5" ht="18" customHeight="1" x14ac:dyDescent="0.25">
      <c r="A391" s="4"/>
      <c r="B391" s="13" t="s">
        <v>381</v>
      </c>
      <c r="C391" s="14">
        <f>SUM(C392:C393)</f>
        <v>3048758165</v>
      </c>
      <c r="D391" s="34">
        <f t="shared" si="28"/>
        <v>2.7634498668924969</v>
      </c>
    </row>
    <row r="392" spans="1:5" ht="27.75" customHeight="1" x14ac:dyDescent="0.25">
      <c r="A392" s="4"/>
      <c r="B392" s="21" t="s">
        <v>382</v>
      </c>
      <c r="C392" s="12">
        <v>279039902</v>
      </c>
      <c r="D392" s="25">
        <f t="shared" si="28"/>
        <v>0.25292684375298602</v>
      </c>
    </row>
    <row r="393" spans="1:5" ht="27.75" customHeight="1" x14ac:dyDescent="0.25">
      <c r="A393" s="4"/>
      <c r="B393" s="21" t="s">
        <v>383</v>
      </c>
      <c r="C393" s="12">
        <v>2769718263</v>
      </c>
      <c r="D393" s="25">
        <f t="shared" si="28"/>
        <v>2.5105230231395108</v>
      </c>
    </row>
    <row r="394" spans="1:5" ht="18" customHeight="1" x14ac:dyDescent="0.25">
      <c r="A394" s="4"/>
      <c r="B394" s="13" t="s">
        <v>384</v>
      </c>
      <c r="C394" s="14">
        <f>SUM(C395:C396)</f>
        <v>4221402881</v>
      </c>
      <c r="D394" s="34">
        <f t="shared" si="28"/>
        <v>3.8263563714306783</v>
      </c>
    </row>
    <row r="395" spans="1:5" ht="15" customHeight="1" x14ac:dyDescent="0.25">
      <c r="A395" s="40"/>
      <c r="B395" s="21" t="s">
        <v>385</v>
      </c>
      <c r="C395" s="12">
        <v>3709707568</v>
      </c>
      <c r="D395" s="25">
        <f t="shared" si="28"/>
        <v>3.3625464304413559</v>
      </c>
    </row>
    <row r="396" spans="1:5" ht="15.75" customHeight="1" x14ac:dyDescent="0.25">
      <c r="A396" s="40"/>
      <c r="B396" s="21" t="s">
        <v>386</v>
      </c>
      <c r="C396" s="12">
        <v>511695313</v>
      </c>
      <c r="D396" s="25">
        <f t="shared" si="28"/>
        <v>0.46380994098932232</v>
      </c>
    </row>
    <row r="397" spans="1:5" ht="39" customHeight="1" x14ac:dyDescent="0.25">
      <c r="A397" s="4"/>
      <c r="B397" s="13" t="s">
        <v>387</v>
      </c>
      <c r="C397" s="14">
        <f>SUM(C398)</f>
        <v>4697855304</v>
      </c>
      <c r="D397" s="34">
        <f t="shared" si="28"/>
        <v>4.2582215157491872</v>
      </c>
    </row>
    <row r="398" spans="1:5" ht="17.25" customHeight="1" x14ac:dyDescent="0.25">
      <c r="A398" s="4"/>
      <c r="B398" s="21" t="s">
        <v>388</v>
      </c>
      <c r="C398" s="19">
        <v>4697855304</v>
      </c>
      <c r="D398" s="25">
        <f t="shared" si="28"/>
        <v>4.2582215157491872</v>
      </c>
    </row>
    <row r="399" spans="1:5" ht="28.5" customHeight="1" x14ac:dyDescent="0.25">
      <c r="A399" s="4"/>
      <c r="B399" s="13" t="s">
        <v>389</v>
      </c>
      <c r="C399" s="14">
        <f t="shared" ref="C399" si="29">C400+C425+C431+C436+C439+C455+C458+C460+C462</f>
        <v>13157066590.120001</v>
      </c>
      <c r="D399" s="34">
        <f t="shared" si="28"/>
        <v>11.925804524139037</v>
      </c>
    </row>
    <row r="400" spans="1:5" s="36" customFormat="1" ht="30" customHeight="1" x14ac:dyDescent="0.25">
      <c r="A400" s="4"/>
      <c r="B400" s="13" t="s">
        <v>390</v>
      </c>
      <c r="C400" s="14">
        <f>SUM(C401:C424)</f>
        <v>9217842076.9500008</v>
      </c>
      <c r="D400" s="34">
        <f t="shared" si="28"/>
        <v>8.3552197589878503</v>
      </c>
      <c r="E400" s="41"/>
    </row>
    <row r="401" spans="1:5" ht="21" customHeight="1" x14ac:dyDescent="0.25">
      <c r="A401" s="4"/>
      <c r="B401" s="21" t="s">
        <v>391</v>
      </c>
      <c r="C401" s="12">
        <v>908428394</v>
      </c>
      <c r="D401" s="25">
        <f t="shared" si="28"/>
        <v>0.82341602338297137</v>
      </c>
    </row>
    <row r="402" spans="1:5" ht="23.25" customHeight="1" x14ac:dyDescent="0.25">
      <c r="A402" s="4"/>
      <c r="B402" s="21" t="s">
        <v>392</v>
      </c>
      <c r="C402" s="12">
        <v>698651301</v>
      </c>
      <c r="D402" s="25">
        <f t="shared" si="28"/>
        <v>0.63327024980766877</v>
      </c>
    </row>
    <row r="403" spans="1:5" ht="23.25" customHeight="1" x14ac:dyDescent="0.25">
      <c r="A403" s="4"/>
      <c r="B403" s="15" t="s">
        <v>393</v>
      </c>
      <c r="C403" s="12">
        <v>187936556.59999999</v>
      </c>
      <c r="D403" s="25">
        <f t="shared" si="28"/>
        <v>0.17034911403689645</v>
      </c>
    </row>
    <row r="404" spans="1:5" x14ac:dyDescent="0.25">
      <c r="A404" s="4"/>
      <c r="B404" s="15" t="s">
        <v>394</v>
      </c>
      <c r="C404" s="12">
        <v>45463715</v>
      </c>
      <c r="D404" s="25">
        <f t="shared" si="28"/>
        <v>4.1209138398548055E-2</v>
      </c>
    </row>
    <row r="405" spans="1:5" x14ac:dyDescent="0.25">
      <c r="A405" s="4"/>
      <c r="B405" s="15" t="s">
        <v>395</v>
      </c>
      <c r="C405" s="12">
        <v>21752574</v>
      </c>
      <c r="D405" s="25">
        <f t="shared" si="28"/>
        <v>1.9716928818743873E-2</v>
      </c>
    </row>
    <row r="406" spans="1:5" ht="21" customHeight="1" x14ac:dyDescent="0.25">
      <c r="A406" s="4"/>
      <c r="B406" s="21" t="s">
        <v>396</v>
      </c>
      <c r="C406" s="12">
        <v>2466072957</v>
      </c>
      <c r="D406" s="25">
        <f t="shared" si="28"/>
        <v>2.2352933935541706</v>
      </c>
    </row>
    <row r="407" spans="1:5" x14ac:dyDescent="0.25">
      <c r="A407" s="4"/>
      <c r="B407" s="15" t="s">
        <v>397</v>
      </c>
      <c r="C407" s="12">
        <v>8503448</v>
      </c>
      <c r="D407" s="25">
        <f t="shared" si="28"/>
        <v>7.7076799706503676E-3</v>
      </c>
    </row>
    <row r="408" spans="1:5" s="36" customFormat="1" ht="15" customHeight="1" x14ac:dyDescent="0.25">
      <c r="A408" s="4"/>
      <c r="B408" s="21" t="s">
        <v>398</v>
      </c>
      <c r="C408" s="12">
        <v>43455400</v>
      </c>
      <c r="D408" s="25">
        <f t="shared" si="28"/>
        <v>3.9388765145221091E-2</v>
      </c>
      <c r="E408" s="41"/>
    </row>
    <row r="409" spans="1:5" s="36" customFormat="1" ht="12.75" customHeight="1" x14ac:dyDescent="0.25">
      <c r="A409" s="4"/>
      <c r="B409" s="21" t="s">
        <v>399</v>
      </c>
      <c r="C409" s="12">
        <v>18413038</v>
      </c>
      <c r="D409" s="25">
        <f t="shared" si="28"/>
        <v>1.6689912632078672E-2</v>
      </c>
      <c r="E409" s="41"/>
    </row>
    <row r="410" spans="1:5" ht="15" customHeight="1" x14ac:dyDescent="0.25">
      <c r="A410" s="4"/>
      <c r="B410" s="18" t="s">
        <v>400</v>
      </c>
      <c r="C410" s="12">
        <v>9303382</v>
      </c>
      <c r="D410" s="25">
        <f t="shared" si="28"/>
        <v>8.4327547014704102E-3</v>
      </c>
    </row>
    <row r="411" spans="1:5" ht="14.25" customHeight="1" x14ac:dyDescent="0.25">
      <c r="A411" s="4"/>
      <c r="B411" s="18" t="s">
        <v>401</v>
      </c>
      <c r="C411" s="12">
        <v>10135143</v>
      </c>
      <c r="D411" s="25">
        <f t="shared" si="28"/>
        <v>9.1866780041198904E-3</v>
      </c>
    </row>
    <row r="412" spans="1:5" ht="12" customHeight="1" x14ac:dyDescent="0.25">
      <c r="A412" s="4"/>
      <c r="B412" s="31" t="s">
        <v>402</v>
      </c>
      <c r="C412" s="12">
        <v>1805800</v>
      </c>
      <c r="D412" s="25">
        <f t="shared" si="28"/>
        <v>1.6368099729663114E-3</v>
      </c>
    </row>
    <row r="413" spans="1:5" ht="12" customHeight="1" x14ac:dyDescent="0.25">
      <c r="A413" s="4"/>
      <c r="B413" s="31" t="s">
        <v>403</v>
      </c>
      <c r="C413" s="12">
        <v>437163</v>
      </c>
      <c r="D413" s="25">
        <f t="shared" si="28"/>
        <v>3.9625249651781567E-4</v>
      </c>
    </row>
    <row r="414" spans="1:5" ht="12" customHeight="1" x14ac:dyDescent="0.25">
      <c r="A414" s="4"/>
      <c r="B414" s="31" t="s">
        <v>404</v>
      </c>
      <c r="C414" s="12">
        <v>16657125</v>
      </c>
      <c r="D414" s="25">
        <f t="shared" si="28"/>
        <v>1.5098321143507846E-2</v>
      </c>
    </row>
    <row r="415" spans="1:5" ht="12" customHeight="1" x14ac:dyDescent="0.25">
      <c r="A415" s="4"/>
      <c r="B415" s="31" t="s">
        <v>405</v>
      </c>
      <c r="C415" s="12">
        <v>62712643.75</v>
      </c>
      <c r="D415" s="25">
        <f t="shared" si="28"/>
        <v>5.6843881227756902E-2</v>
      </c>
    </row>
    <row r="416" spans="1:5" ht="24" customHeight="1" x14ac:dyDescent="0.25">
      <c r="A416" s="4"/>
      <c r="B416" s="31" t="s">
        <v>406</v>
      </c>
      <c r="C416" s="12">
        <v>13676214</v>
      </c>
      <c r="D416" s="25">
        <f t="shared" si="28"/>
        <v>1.2396369181316584E-2</v>
      </c>
    </row>
    <row r="417" spans="1:4" ht="15" customHeight="1" x14ac:dyDescent="0.25">
      <c r="A417" s="4"/>
      <c r="B417" s="31" t="s">
        <v>407</v>
      </c>
      <c r="C417" s="12">
        <v>35273971</v>
      </c>
      <c r="D417" s="25">
        <f t="shared" si="28"/>
        <v>3.1972969054670758E-2</v>
      </c>
    </row>
    <row r="418" spans="1:4" ht="24" x14ac:dyDescent="0.25">
      <c r="A418" s="4"/>
      <c r="B418" s="31" t="s">
        <v>408</v>
      </c>
      <c r="C418" s="12">
        <v>26247</v>
      </c>
      <c r="D418" s="25">
        <f t="shared" si="28"/>
        <v>2.379075831235285E-5</v>
      </c>
    </row>
    <row r="419" spans="1:4" ht="15" customHeight="1" x14ac:dyDescent="0.25">
      <c r="A419" s="4"/>
      <c r="B419" s="31" t="s">
        <v>409</v>
      </c>
      <c r="C419" s="12">
        <v>60962701</v>
      </c>
      <c r="D419" s="25">
        <f t="shared" si="28"/>
        <v>5.5257701282402989E-2</v>
      </c>
    </row>
    <row r="420" spans="1:4" ht="26.25" customHeight="1" x14ac:dyDescent="0.25">
      <c r="A420" s="4"/>
      <c r="B420" s="31" t="s">
        <v>410</v>
      </c>
      <c r="C420" s="12">
        <v>14606195</v>
      </c>
      <c r="D420" s="25">
        <f t="shared" si="28"/>
        <v>1.3239320878885076E-2</v>
      </c>
    </row>
    <row r="421" spans="1:4" ht="12.75" customHeight="1" x14ac:dyDescent="0.25">
      <c r="A421" s="4"/>
      <c r="B421" s="31" t="s">
        <v>411</v>
      </c>
      <c r="C421" s="12">
        <v>9647420</v>
      </c>
      <c r="D421" s="25">
        <f t="shared" si="28"/>
        <v>8.7445970037626827E-3</v>
      </c>
    </row>
    <row r="422" spans="1:4" ht="13.5" customHeight="1" x14ac:dyDescent="0.25">
      <c r="A422" s="4"/>
      <c r="B422" s="31" t="s">
        <v>412</v>
      </c>
      <c r="C422" s="12">
        <v>3520688.6</v>
      </c>
      <c r="D422" s="25">
        <f t="shared" si="28"/>
        <v>3.1912161990191607E-3</v>
      </c>
    </row>
    <row r="423" spans="1:4" ht="48" customHeight="1" x14ac:dyDescent="0.25">
      <c r="A423" s="4"/>
      <c r="B423" s="21" t="s">
        <v>413</v>
      </c>
      <c r="C423" s="12">
        <v>3666724806.75</v>
      </c>
      <c r="D423" s="25">
        <f t="shared" si="28"/>
        <v>3.323586073657864</v>
      </c>
    </row>
    <row r="424" spans="1:4" ht="52.5" customHeight="1" x14ac:dyDescent="0.25">
      <c r="A424" s="4"/>
      <c r="B424" s="21" t="s">
        <v>414</v>
      </c>
      <c r="C424" s="12">
        <v>913675193.25</v>
      </c>
      <c r="D424" s="25">
        <f t="shared" si="28"/>
        <v>0.82817181767832637</v>
      </c>
    </row>
    <row r="425" spans="1:4" ht="29.25" customHeight="1" x14ac:dyDescent="0.25">
      <c r="A425" s="4"/>
      <c r="B425" s="13" t="s">
        <v>415</v>
      </c>
      <c r="C425" s="7">
        <f>SUM(C426:C430)</f>
        <v>3493465880.9399996</v>
      </c>
      <c r="D425" s="34">
        <f t="shared" si="28"/>
        <v>3.1665410311995412</v>
      </c>
    </row>
    <row r="426" spans="1:4" ht="17.100000000000001" customHeight="1" x14ac:dyDescent="0.25">
      <c r="A426" s="4"/>
      <c r="B426" s="31" t="s">
        <v>416</v>
      </c>
      <c r="C426" s="12">
        <v>7500000</v>
      </c>
      <c r="D426" s="25">
        <f t="shared" si="28"/>
        <v>6.7981364476948358E-3</v>
      </c>
    </row>
    <row r="427" spans="1:4" ht="12.6" customHeight="1" x14ac:dyDescent="0.25">
      <c r="A427" s="4"/>
      <c r="B427" s="31" t="s">
        <v>417</v>
      </c>
      <c r="C427" s="12">
        <v>4626018.74</v>
      </c>
      <c r="D427" s="25">
        <f t="shared" si="28"/>
        <v>4.1931075472151124E-3</v>
      </c>
    </row>
    <row r="428" spans="1:4" ht="18" customHeight="1" x14ac:dyDescent="0.25">
      <c r="A428" s="4"/>
      <c r="B428" s="21" t="s">
        <v>418</v>
      </c>
      <c r="C428" s="12">
        <v>3395949088.6999998</v>
      </c>
      <c r="D428" s="25">
        <f t="shared" si="28"/>
        <v>3.0781500365876711</v>
      </c>
    </row>
    <row r="429" spans="1:4" ht="25.5" customHeight="1" x14ac:dyDescent="0.25">
      <c r="A429" s="4"/>
      <c r="B429" s="21" t="s">
        <v>419</v>
      </c>
      <c r="C429" s="12">
        <v>2047030</v>
      </c>
      <c r="D429" s="25">
        <f t="shared" si="28"/>
        <v>1.8554652336699681E-3</v>
      </c>
    </row>
    <row r="430" spans="1:4" ht="17.100000000000001" customHeight="1" x14ac:dyDescent="0.25">
      <c r="A430" s="4"/>
      <c r="B430" s="31" t="s">
        <v>420</v>
      </c>
      <c r="C430" s="12">
        <v>83343743.5</v>
      </c>
      <c r="D430" s="25">
        <f t="shared" si="28"/>
        <v>7.554428538329061E-2</v>
      </c>
    </row>
    <row r="431" spans="1:4" ht="24" customHeight="1" x14ac:dyDescent="0.25">
      <c r="A431" s="4"/>
      <c r="B431" s="13" t="s">
        <v>421</v>
      </c>
      <c r="C431" s="7">
        <f>SUM(C432:C435)</f>
        <v>199327808</v>
      </c>
      <c r="D431" s="34">
        <f t="shared" si="28"/>
        <v>0.18067435154718911</v>
      </c>
    </row>
    <row r="432" spans="1:4" ht="15" customHeight="1" x14ac:dyDescent="0.25">
      <c r="A432" s="4"/>
      <c r="B432" s="31" t="s">
        <v>422</v>
      </c>
      <c r="C432" s="12">
        <v>74404810</v>
      </c>
      <c r="D432" s="25">
        <f>C432*$D$8/$C$8</f>
        <v>6.7441873432641228E-2</v>
      </c>
    </row>
    <row r="433" spans="1:4" ht="16.5" customHeight="1" x14ac:dyDescent="0.25">
      <c r="A433" s="4"/>
      <c r="B433" s="26" t="s">
        <v>423</v>
      </c>
      <c r="C433" s="12">
        <v>9045000</v>
      </c>
      <c r="D433" s="25">
        <f t="shared" ref="D433:D495" si="30">C433*$D$8/$C$8</f>
        <v>8.1985525559199728E-3</v>
      </c>
    </row>
    <row r="434" spans="1:4" ht="12.6" customHeight="1" x14ac:dyDescent="0.25">
      <c r="A434" s="4"/>
      <c r="B434" s="31" t="s">
        <v>424</v>
      </c>
      <c r="C434" s="12">
        <v>17837000</v>
      </c>
      <c r="D434" s="25">
        <f t="shared" si="30"/>
        <v>1.6167781309004373E-2</v>
      </c>
    </row>
    <row r="435" spans="1:4" ht="14.1" customHeight="1" x14ac:dyDescent="0.25">
      <c r="A435" s="4"/>
      <c r="B435" s="15" t="s">
        <v>425</v>
      </c>
      <c r="C435" s="12">
        <v>98040998</v>
      </c>
      <c r="D435" s="25">
        <f t="shared" si="30"/>
        <v>8.8866144249623538E-2</v>
      </c>
    </row>
    <row r="436" spans="1:4" ht="27" customHeight="1" x14ac:dyDescent="0.25">
      <c r="A436" s="4"/>
      <c r="B436" s="6" t="s">
        <v>426</v>
      </c>
      <c r="C436" s="7">
        <f>SUM(C437:C438)</f>
        <v>3909768.69</v>
      </c>
      <c r="D436" s="34">
        <f>C436*$D$8/$C$8</f>
        <v>3.5438854711393455E-3</v>
      </c>
    </row>
    <row r="437" spans="1:4" ht="27.75" customHeight="1" x14ac:dyDescent="0.25">
      <c r="A437" s="4"/>
      <c r="B437" s="31" t="s">
        <v>427</v>
      </c>
      <c r="C437" s="12">
        <v>410000</v>
      </c>
      <c r="D437" s="25">
        <f t="shared" si="30"/>
        <v>3.7163145914065104E-4</v>
      </c>
    </row>
    <row r="438" spans="1:4" ht="15" customHeight="1" x14ac:dyDescent="0.25">
      <c r="A438" s="4"/>
      <c r="B438" s="31" t="s">
        <v>428</v>
      </c>
      <c r="C438" s="12">
        <v>3499768.69</v>
      </c>
      <c r="D438" s="25">
        <f t="shared" si="30"/>
        <v>3.1722540119986948E-3</v>
      </c>
    </row>
    <row r="439" spans="1:4" ht="29.25" customHeight="1" x14ac:dyDescent="0.25">
      <c r="A439" s="4"/>
      <c r="B439" s="6" t="s">
        <v>429</v>
      </c>
      <c r="C439" s="7">
        <f>SUM(C440:C454)</f>
        <v>146212585.04000002</v>
      </c>
      <c r="D439" s="34">
        <f t="shared" si="30"/>
        <v>0.13252974712961399</v>
      </c>
    </row>
    <row r="440" spans="1:4" ht="17.25" customHeight="1" x14ac:dyDescent="0.25">
      <c r="A440" s="4"/>
      <c r="B440" s="31" t="s">
        <v>430</v>
      </c>
      <c r="C440" s="12">
        <v>30514629.859999999</v>
      </c>
      <c r="D440" s="25">
        <f t="shared" si="30"/>
        <v>2.7659015658557756E-2</v>
      </c>
    </row>
    <row r="441" spans="1:4" ht="20.25" customHeight="1" x14ac:dyDescent="0.25">
      <c r="A441" s="4"/>
      <c r="B441" s="31" t="s">
        <v>431</v>
      </c>
      <c r="C441" s="12">
        <v>1797390.8</v>
      </c>
      <c r="D441" s="25">
        <f t="shared" si="30"/>
        <v>1.6291877210975172E-3</v>
      </c>
    </row>
    <row r="442" spans="1:4" ht="16.5" customHeight="1" x14ac:dyDescent="0.25">
      <c r="A442" s="4"/>
      <c r="B442" s="31" t="s">
        <v>432</v>
      </c>
      <c r="C442" s="12">
        <v>4229005</v>
      </c>
      <c r="D442" s="25">
        <f t="shared" si="30"/>
        <v>3.8332470703978266E-3</v>
      </c>
    </row>
    <row r="443" spans="1:4" ht="24" customHeight="1" x14ac:dyDescent="0.25">
      <c r="A443" s="4"/>
      <c r="B443" s="31" t="s">
        <v>433</v>
      </c>
      <c r="C443" s="12">
        <v>39671155</v>
      </c>
      <c r="D443" s="25">
        <f t="shared" si="30"/>
        <v>3.5958656630353497E-2</v>
      </c>
    </row>
    <row r="444" spans="1:4" ht="19.5" customHeight="1" x14ac:dyDescent="0.25">
      <c r="A444" s="4"/>
      <c r="B444" s="31" t="s">
        <v>434</v>
      </c>
      <c r="C444" s="12">
        <v>4164166</v>
      </c>
      <c r="D444" s="25">
        <f t="shared" si="30"/>
        <v>3.7744758211802152E-3</v>
      </c>
    </row>
    <row r="445" spans="1:4" ht="38.25" customHeight="1" x14ac:dyDescent="0.25">
      <c r="A445" s="4"/>
      <c r="B445" s="31" t="s">
        <v>435</v>
      </c>
      <c r="C445" s="12">
        <v>3202594.92</v>
      </c>
      <c r="D445" s="25">
        <f t="shared" si="30"/>
        <v>2.9028903003805772E-3</v>
      </c>
    </row>
    <row r="446" spans="1:4" ht="42.95" customHeight="1" x14ac:dyDescent="0.25">
      <c r="A446" s="4"/>
      <c r="B446" s="31" t="s">
        <v>436</v>
      </c>
      <c r="C446" s="12">
        <v>1611495</v>
      </c>
      <c r="D446" s="25">
        <f t="shared" si="30"/>
        <v>1.4606883859703986E-3</v>
      </c>
    </row>
    <row r="447" spans="1:4" ht="18" customHeight="1" x14ac:dyDescent="0.25">
      <c r="A447" s="4"/>
      <c r="B447" s="31" t="s">
        <v>437</v>
      </c>
      <c r="C447" s="12">
        <v>3027624</v>
      </c>
      <c r="D447" s="25">
        <f t="shared" si="30"/>
        <v>2.744293475242084E-3</v>
      </c>
    </row>
    <row r="448" spans="1:4" ht="13.5" customHeight="1" x14ac:dyDescent="0.25">
      <c r="A448" s="4"/>
      <c r="B448" s="31" t="s">
        <v>438</v>
      </c>
      <c r="C448" s="12">
        <v>6804492</v>
      </c>
      <c r="D448" s="25">
        <f t="shared" si="30"/>
        <v>6.1677153430997238E-3</v>
      </c>
    </row>
    <row r="449" spans="1:4" ht="27" customHeight="1" x14ac:dyDescent="0.25">
      <c r="A449" s="4"/>
      <c r="B449" s="31" t="s">
        <v>439</v>
      </c>
      <c r="C449" s="12">
        <v>25698000</v>
      </c>
      <c r="D449" s="25">
        <f t="shared" si="30"/>
        <v>2.3293134724381586E-2</v>
      </c>
    </row>
    <row r="450" spans="1:4" ht="24" x14ac:dyDescent="0.25">
      <c r="A450" s="4"/>
      <c r="B450" s="31" t="s">
        <v>440</v>
      </c>
      <c r="C450" s="12">
        <v>12099055.199999999</v>
      </c>
      <c r="D450" s="25">
        <f t="shared" si="30"/>
        <v>1.0966803751705565E-2</v>
      </c>
    </row>
    <row r="451" spans="1:4" ht="26.1" customHeight="1" x14ac:dyDescent="0.25">
      <c r="A451" s="4"/>
      <c r="B451" s="31" t="s">
        <v>441</v>
      </c>
      <c r="C451" s="12">
        <v>3043000</v>
      </c>
      <c r="D451" s="25">
        <f t="shared" si="30"/>
        <v>2.7582305613780517E-3</v>
      </c>
    </row>
    <row r="452" spans="1:4" ht="47.45" customHeight="1" x14ac:dyDescent="0.25">
      <c r="A452" s="4"/>
      <c r="B452" s="31" t="s">
        <v>442</v>
      </c>
      <c r="C452" s="12">
        <v>8999973.9000000004</v>
      </c>
      <c r="D452" s="25">
        <f t="shared" si="30"/>
        <v>8.1577400797189659E-3</v>
      </c>
    </row>
    <row r="453" spans="1:4" ht="39.950000000000003" customHeight="1" x14ac:dyDescent="0.25">
      <c r="A453" s="4"/>
      <c r="B453" s="31" t="s">
        <v>443</v>
      </c>
      <c r="C453" s="12">
        <v>203000</v>
      </c>
      <c r="D453" s="25">
        <f t="shared" si="30"/>
        <v>1.8400289318427356E-4</v>
      </c>
    </row>
    <row r="454" spans="1:4" ht="27.75" customHeight="1" x14ac:dyDescent="0.25">
      <c r="A454" s="4"/>
      <c r="B454" s="31" t="s">
        <v>444</v>
      </c>
      <c r="C454" s="12">
        <v>1147003.3600000001</v>
      </c>
      <c r="D454" s="25">
        <f t="shared" si="30"/>
        <v>1.0396647129659257E-3</v>
      </c>
    </row>
    <row r="455" spans="1:4" ht="31.5" customHeight="1" x14ac:dyDescent="0.25">
      <c r="A455" s="4"/>
      <c r="B455" s="6" t="s">
        <v>445</v>
      </c>
      <c r="C455" s="7">
        <f>SUM(C456:C457)</f>
        <v>49885120</v>
      </c>
      <c r="D455" s="34">
        <f t="shared" si="30"/>
        <v>4.5216780329284084E-2</v>
      </c>
    </row>
    <row r="456" spans="1:4" ht="24.75" customHeight="1" x14ac:dyDescent="0.25">
      <c r="A456" s="4"/>
      <c r="B456" s="31" t="s">
        <v>446</v>
      </c>
      <c r="C456" s="12">
        <v>37704670</v>
      </c>
      <c r="D456" s="25">
        <f t="shared" si="30"/>
        <v>3.4176198850040806E-2</v>
      </c>
    </row>
    <row r="457" spans="1:4" ht="14.25" customHeight="1" x14ac:dyDescent="0.25">
      <c r="A457" s="4"/>
      <c r="B457" s="31" t="s">
        <v>447</v>
      </c>
      <c r="C457" s="12">
        <v>12180450</v>
      </c>
      <c r="D457" s="25">
        <f t="shared" si="30"/>
        <v>1.1040581479243276E-2</v>
      </c>
    </row>
    <row r="458" spans="1:4" ht="24" x14ac:dyDescent="0.25">
      <c r="A458" s="4"/>
      <c r="B458" s="6" t="s">
        <v>448</v>
      </c>
      <c r="C458" s="7">
        <f>SUM(C459)</f>
        <v>2081520</v>
      </c>
      <c r="D458" s="34">
        <f t="shared" si="30"/>
        <v>1.8867275971474341E-3</v>
      </c>
    </row>
    <row r="459" spans="1:4" ht="14.25" customHeight="1" x14ac:dyDescent="0.25">
      <c r="A459" s="4"/>
      <c r="B459" s="31" t="s">
        <v>449</v>
      </c>
      <c r="C459" s="12">
        <v>2081520</v>
      </c>
      <c r="D459" s="25">
        <f t="shared" si="30"/>
        <v>1.8867275971474341E-3</v>
      </c>
    </row>
    <row r="460" spans="1:4" ht="21" customHeight="1" x14ac:dyDescent="0.25">
      <c r="B460" s="6" t="s">
        <v>450</v>
      </c>
      <c r="C460" s="7">
        <f t="shared" ref="C460" si="31">SUM(C461)</f>
        <v>2280746</v>
      </c>
      <c r="D460" s="34">
        <f t="shared" si="30"/>
        <v>2.0673096680712275E-3</v>
      </c>
    </row>
    <row r="461" spans="1:4" ht="15.75" customHeight="1" x14ac:dyDescent="0.25">
      <c r="A461" s="4"/>
      <c r="B461" s="31" t="s">
        <v>451</v>
      </c>
      <c r="C461" s="12">
        <v>2280746</v>
      </c>
      <c r="D461" s="25">
        <f t="shared" si="30"/>
        <v>2.0673096680712275E-3</v>
      </c>
    </row>
    <row r="462" spans="1:4" ht="27.95" customHeight="1" x14ac:dyDescent="0.25">
      <c r="A462" s="4"/>
      <c r="B462" s="6" t="s">
        <v>452</v>
      </c>
      <c r="C462" s="7">
        <f t="shared" ref="C462" si="32">SUM(C463:C469)</f>
        <v>42061084.5</v>
      </c>
      <c r="D462" s="34">
        <f t="shared" si="30"/>
        <v>3.8124932209202975E-2</v>
      </c>
    </row>
    <row r="463" spans="1:4" ht="24.75" customHeight="1" x14ac:dyDescent="0.25">
      <c r="A463" s="4"/>
      <c r="B463" s="31" t="s">
        <v>453</v>
      </c>
      <c r="C463" s="12">
        <v>1737037</v>
      </c>
      <c r="D463" s="25">
        <f t="shared" si="30"/>
        <v>1.574481938759266E-3</v>
      </c>
    </row>
    <row r="464" spans="1:4" ht="24.75" customHeight="1" x14ac:dyDescent="0.25">
      <c r="A464" s="4"/>
      <c r="B464" s="31" t="s">
        <v>454</v>
      </c>
      <c r="C464" s="37">
        <v>0</v>
      </c>
      <c r="D464" s="25">
        <f t="shared" si="30"/>
        <v>0</v>
      </c>
    </row>
    <row r="465" spans="1:5" ht="24.75" customHeight="1" x14ac:dyDescent="0.25">
      <c r="A465" s="4"/>
      <c r="B465" s="31" t="s">
        <v>455</v>
      </c>
      <c r="C465" s="12">
        <v>2058600</v>
      </c>
      <c r="D465" s="25">
        <f t="shared" si="30"/>
        <v>1.8659524921632786E-3</v>
      </c>
    </row>
    <row r="466" spans="1:5" ht="11.25" customHeight="1" x14ac:dyDescent="0.25">
      <c r="A466" s="4"/>
      <c r="B466" s="31" t="s">
        <v>485</v>
      </c>
      <c r="C466" s="12">
        <v>37015447.5</v>
      </c>
      <c r="D466" s="25">
        <f t="shared" si="30"/>
        <v>3.3551475036997958E-2</v>
      </c>
    </row>
    <row r="467" spans="1:5" ht="26.25" customHeight="1" x14ac:dyDescent="0.25">
      <c r="A467" s="4"/>
      <c r="B467" s="31" t="s">
        <v>456</v>
      </c>
      <c r="C467" s="12">
        <v>700000</v>
      </c>
      <c r="D467" s="25">
        <f t="shared" si="30"/>
        <v>6.344927351181847E-4</v>
      </c>
    </row>
    <row r="468" spans="1:5" x14ac:dyDescent="0.25">
      <c r="A468" s="4"/>
      <c r="B468" s="31" t="s">
        <v>457</v>
      </c>
      <c r="C468" s="12">
        <v>300000</v>
      </c>
      <c r="D468" s="25">
        <f t="shared" si="30"/>
        <v>2.7192545790779345E-4</v>
      </c>
    </row>
    <row r="469" spans="1:5" ht="39.75" customHeight="1" x14ac:dyDescent="0.25">
      <c r="A469" s="4"/>
      <c r="B469" s="31" t="s">
        <v>458</v>
      </c>
      <c r="C469" s="12">
        <v>250000</v>
      </c>
      <c r="D469" s="25">
        <f t="shared" si="30"/>
        <v>2.2660454825649453E-4</v>
      </c>
    </row>
    <row r="470" spans="1:5" ht="19.5" customHeight="1" x14ac:dyDescent="0.25">
      <c r="A470" s="4"/>
      <c r="B470" s="13" t="s">
        <v>459</v>
      </c>
      <c r="C470" s="7">
        <f>SUM(C471:C486)</f>
        <v>727731885.44000006</v>
      </c>
      <c r="D470" s="34">
        <f t="shared" si="30"/>
        <v>0.65962942060791296</v>
      </c>
      <c r="E470" s="44"/>
    </row>
    <row r="471" spans="1:5" x14ac:dyDescent="0.25">
      <c r="A471" s="4"/>
      <c r="B471" s="15" t="s">
        <v>460</v>
      </c>
      <c r="C471" s="25">
        <v>0</v>
      </c>
      <c r="D471" s="25">
        <f t="shared" si="30"/>
        <v>0</v>
      </c>
    </row>
    <row r="472" spans="1:5" ht="15.75" customHeight="1" x14ac:dyDescent="0.25">
      <c r="A472" s="4"/>
      <c r="B472" s="15" t="s">
        <v>461</v>
      </c>
      <c r="C472" s="12">
        <v>13006096.130000001</v>
      </c>
      <c r="D472" s="25">
        <f t="shared" si="30"/>
        <v>1.1788962152476767E-2</v>
      </c>
    </row>
    <row r="473" spans="1:5" ht="24" x14ac:dyDescent="0.25">
      <c r="A473" s="4"/>
      <c r="B473" s="15" t="s">
        <v>462</v>
      </c>
      <c r="C473" s="12">
        <v>175785511.62</v>
      </c>
      <c r="D473" s="25">
        <f t="shared" si="30"/>
        <v>0.15933518580274747</v>
      </c>
    </row>
    <row r="474" spans="1:5" x14ac:dyDescent="0.25">
      <c r="A474" s="4"/>
      <c r="B474" s="15" t="s">
        <v>463</v>
      </c>
      <c r="C474" s="12">
        <v>136212104</v>
      </c>
      <c r="D474" s="25">
        <f t="shared" si="30"/>
        <v>0.12346512917594661</v>
      </c>
    </row>
    <row r="475" spans="1:5" ht="24" x14ac:dyDescent="0.25">
      <c r="A475" s="4"/>
      <c r="B475" s="15" t="s">
        <v>464</v>
      </c>
      <c r="C475" s="12">
        <v>595851.57999999996</v>
      </c>
      <c r="D475" s="25">
        <f t="shared" si="30"/>
        <v>5.4009071245527394E-4</v>
      </c>
    </row>
    <row r="476" spans="1:5" ht="24" x14ac:dyDescent="0.25">
      <c r="A476" s="4"/>
      <c r="B476" s="15" t="s">
        <v>465</v>
      </c>
      <c r="C476" s="12">
        <v>209431.6</v>
      </c>
      <c r="D476" s="25">
        <f t="shared" si="30"/>
        <v>1.8983261243453944E-4</v>
      </c>
    </row>
    <row r="477" spans="1:5" x14ac:dyDescent="0.25">
      <c r="A477" s="4"/>
      <c r="B477" s="21" t="s">
        <v>466</v>
      </c>
      <c r="C477" s="12">
        <v>20721454</v>
      </c>
      <c r="D477" s="25">
        <f t="shared" si="30"/>
        <v>1.8782302891550928E-2</v>
      </c>
    </row>
    <row r="478" spans="1:5" ht="24" x14ac:dyDescent="0.25">
      <c r="A478" s="4"/>
      <c r="B478" s="15" t="s">
        <v>467</v>
      </c>
      <c r="C478" s="12">
        <v>20558750.02</v>
      </c>
      <c r="D478" s="25">
        <f t="shared" si="30"/>
        <v>1.8634825044001192E-2</v>
      </c>
    </row>
    <row r="479" spans="1:5" ht="24" x14ac:dyDescent="0.25">
      <c r="A479" s="4"/>
      <c r="B479" s="15" t="s">
        <v>468</v>
      </c>
      <c r="C479" s="12">
        <v>17655985.489999998</v>
      </c>
      <c r="D479" s="25">
        <f t="shared" si="30"/>
        <v>1.6003706463938686E-2</v>
      </c>
    </row>
    <row r="480" spans="1:5" ht="24" x14ac:dyDescent="0.25">
      <c r="A480" s="4"/>
      <c r="B480" s="15" t="s">
        <v>469</v>
      </c>
      <c r="C480" s="12">
        <v>203453</v>
      </c>
      <c r="D480" s="25">
        <f t="shared" si="30"/>
        <v>1.8441350062571433E-4</v>
      </c>
    </row>
    <row r="481" spans="1:4" x14ac:dyDescent="0.25">
      <c r="A481" s="4"/>
      <c r="B481" s="15" t="s">
        <v>470</v>
      </c>
      <c r="C481" s="12">
        <v>87712249</v>
      </c>
      <c r="D481" s="25">
        <f t="shared" si="30"/>
        <v>7.9503978244824663E-2</v>
      </c>
    </row>
    <row r="482" spans="1:4" x14ac:dyDescent="0.25">
      <c r="A482" s="4"/>
      <c r="B482" s="15" t="s">
        <v>471</v>
      </c>
      <c r="C482" s="12">
        <v>139240640</v>
      </c>
      <c r="D482" s="25">
        <f t="shared" si="30"/>
        <v>0.12621024930458075</v>
      </c>
    </row>
    <row r="483" spans="1:4" x14ac:dyDescent="0.25">
      <c r="A483" s="4"/>
      <c r="B483" s="15" t="s">
        <v>472</v>
      </c>
      <c r="C483" s="12">
        <v>5409165</v>
      </c>
      <c r="D483" s="25">
        <f t="shared" si="30"/>
        <v>4.9029655650793648E-3</v>
      </c>
    </row>
    <row r="484" spans="1:4" ht="24" x14ac:dyDescent="0.25">
      <c r="B484" s="21" t="s">
        <v>473</v>
      </c>
      <c r="C484" s="12">
        <v>7378949</v>
      </c>
      <c r="D484" s="25">
        <f t="shared" si="30"/>
        <v>6.6884136190108485E-3</v>
      </c>
    </row>
    <row r="485" spans="1:4" x14ac:dyDescent="0.25">
      <c r="A485" s="4"/>
      <c r="B485" s="21" t="s">
        <v>474</v>
      </c>
      <c r="C485" s="12">
        <v>102962710</v>
      </c>
      <c r="D485" s="25">
        <f t="shared" si="30"/>
        <v>9.3327273547257811E-2</v>
      </c>
    </row>
    <row r="486" spans="1:4" x14ac:dyDescent="0.25">
      <c r="A486" s="4"/>
      <c r="B486" s="31" t="s">
        <v>475</v>
      </c>
      <c r="C486" s="12">
        <v>79535</v>
      </c>
      <c r="D486" s="25">
        <f t="shared" si="30"/>
        <v>7.209197098232117E-5</v>
      </c>
    </row>
    <row r="487" spans="1:4" ht="15" customHeight="1" x14ac:dyDescent="0.25">
      <c r="A487" s="4"/>
      <c r="B487" s="13" t="s">
        <v>476</v>
      </c>
      <c r="C487" s="14">
        <f t="shared" ref="C487" si="33">SUM(C488:C493)</f>
        <v>17308942.180000003</v>
      </c>
      <c r="D487" s="34">
        <f>C487*$D$8/$C$8</f>
        <v>1.5689140093986736E-2</v>
      </c>
    </row>
    <row r="488" spans="1:4" ht="15" customHeight="1" x14ac:dyDescent="0.25">
      <c r="A488" s="4"/>
      <c r="B488" s="15" t="s">
        <v>477</v>
      </c>
      <c r="C488" s="12">
        <v>127640</v>
      </c>
      <c r="D488" s="25">
        <f t="shared" si="30"/>
        <v>1.1569521815783585E-4</v>
      </c>
    </row>
    <row r="489" spans="1:4" ht="15" customHeight="1" x14ac:dyDescent="0.25">
      <c r="A489" s="4"/>
      <c r="B489" s="15" t="s">
        <v>478</v>
      </c>
      <c r="C489" s="12">
        <v>56688.34</v>
      </c>
      <c r="D489" s="25">
        <f t="shared" si="30"/>
        <v>5.1383342708442278E-5</v>
      </c>
    </row>
    <row r="490" spans="1:4" ht="15" customHeight="1" x14ac:dyDescent="0.25">
      <c r="A490" s="4"/>
      <c r="B490" s="21" t="s">
        <v>479</v>
      </c>
      <c r="C490" s="12">
        <v>15556344.470000001</v>
      </c>
      <c r="D490" s="25">
        <f t="shared" si="30"/>
        <v>1.4100553644587068E-2</v>
      </c>
    </row>
    <row r="491" spans="1:4" ht="15" customHeight="1" x14ac:dyDescent="0.25">
      <c r="A491" s="4"/>
      <c r="B491" s="15" t="s">
        <v>480</v>
      </c>
      <c r="C491" s="12">
        <v>618164.61</v>
      </c>
      <c r="D491" s="25">
        <f t="shared" si="30"/>
        <v>5.6031564878880852E-4</v>
      </c>
    </row>
    <row r="492" spans="1:4" ht="15" customHeight="1" x14ac:dyDescent="0.25">
      <c r="A492" s="4"/>
      <c r="B492" s="15" t="s">
        <v>481</v>
      </c>
      <c r="C492" s="12">
        <v>845534</v>
      </c>
      <c r="D492" s="25">
        <f t="shared" si="30"/>
        <v>7.6640740042202744E-4</v>
      </c>
    </row>
    <row r="493" spans="1:4" ht="15" customHeight="1" x14ac:dyDescent="0.25">
      <c r="A493" s="4"/>
      <c r="B493" s="31" t="s">
        <v>482</v>
      </c>
      <c r="C493" s="19">
        <v>104570.76</v>
      </c>
      <c r="D493" s="25">
        <f t="shared" si="30"/>
        <v>9.4784839322553237E-5</v>
      </c>
    </row>
    <row r="494" spans="1:4" x14ac:dyDescent="0.25">
      <c r="A494" s="4"/>
      <c r="B494" s="13" t="s">
        <v>483</v>
      </c>
      <c r="C494" s="14">
        <f>+C495</f>
        <v>4534311901.6300001</v>
      </c>
      <c r="D494" s="34">
        <f>C494*$D$8/$C$8</f>
        <v>4.1099828004916512</v>
      </c>
    </row>
    <row r="495" spans="1:4" ht="16.5" customHeight="1" x14ac:dyDescent="0.25">
      <c r="A495" s="4"/>
      <c r="B495" s="21" t="s">
        <v>484</v>
      </c>
      <c r="C495" s="12">
        <v>4534311901.6300001</v>
      </c>
      <c r="D495" s="25">
        <f t="shared" si="30"/>
        <v>4.1099828004916512</v>
      </c>
    </row>
    <row r="496" spans="1:4" x14ac:dyDescent="0.25">
      <c r="A496" s="4"/>
    </row>
    <row r="497" spans="1:1" x14ac:dyDescent="0.25">
      <c r="A497" s="4"/>
    </row>
    <row r="498" spans="1:1" x14ac:dyDescent="0.25">
      <c r="A498" s="4"/>
    </row>
    <row r="499" spans="1:1" x14ac:dyDescent="0.25">
      <c r="A499" s="4"/>
    </row>
    <row r="500" spans="1:1" x14ac:dyDescent="0.25">
      <c r="A500" s="4"/>
    </row>
    <row r="501" spans="1:1" x14ac:dyDescent="0.25">
      <c r="A501" s="4"/>
    </row>
    <row r="502" spans="1:1" x14ac:dyDescent="0.25">
      <c r="A502" s="4"/>
    </row>
    <row r="503" spans="1:1" x14ac:dyDescent="0.25">
      <c r="A503" s="4"/>
    </row>
    <row r="504" spans="1:1" x14ac:dyDescent="0.25">
      <c r="A504" s="4"/>
    </row>
    <row r="505" spans="1:1" x14ac:dyDescent="0.25">
      <c r="A505" s="4"/>
    </row>
    <row r="506" spans="1:1" x14ac:dyDescent="0.25">
      <c r="A506" s="4"/>
    </row>
    <row r="507" spans="1:1" x14ac:dyDescent="0.25">
      <c r="A507" s="4"/>
    </row>
    <row r="508" spans="1:1" x14ac:dyDescent="0.25">
      <c r="A508" s="4"/>
    </row>
    <row r="509" spans="1:1" x14ac:dyDescent="0.25">
      <c r="A509" s="4"/>
    </row>
    <row r="510" spans="1:1" x14ac:dyDescent="0.25">
      <c r="A510" s="4"/>
    </row>
    <row r="511" spans="1:1" x14ac:dyDescent="0.25">
      <c r="A511" s="4"/>
    </row>
    <row r="512" spans="1:1" x14ac:dyDescent="0.25">
      <c r="A512" s="4"/>
    </row>
    <row r="513" spans="1:1" x14ac:dyDescent="0.25">
      <c r="A513" s="4"/>
    </row>
    <row r="514" spans="1:1" x14ac:dyDescent="0.25">
      <c r="A514" s="4"/>
    </row>
    <row r="515" spans="1:1" x14ac:dyDescent="0.25">
      <c r="A515" s="4"/>
    </row>
    <row r="516" spans="1:1" x14ac:dyDescent="0.25">
      <c r="A516" s="4"/>
    </row>
    <row r="517" spans="1:1" x14ac:dyDescent="0.25">
      <c r="A517" s="4"/>
    </row>
    <row r="518" spans="1:1" x14ac:dyDescent="0.25">
      <c r="A518" s="4"/>
    </row>
    <row r="519" spans="1:1" x14ac:dyDescent="0.25">
      <c r="A519" s="4"/>
    </row>
    <row r="520" spans="1:1" x14ac:dyDescent="0.25">
      <c r="A520" s="4"/>
    </row>
    <row r="521" spans="1:1" x14ac:dyDescent="0.25">
      <c r="A521" s="4"/>
    </row>
    <row r="522" spans="1:1" x14ac:dyDescent="0.25">
      <c r="A522" s="4"/>
    </row>
    <row r="523" spans="1:1" x14ac:dyDescent="0.25">
      <c r="A523" s="4"/>
    </row>
    <row r="524" spans="1:1" x14ac:dyDescent="0.25">
      <c r="A524" s="4"/>
    </row>
    <row r="525" spans="1:1" x14ac:dyDescent="0.25">
      <c r="A525" s="4"/>
    </row>
    <row r="526" spans="1:1" x14ac:dyDescent="0.25">
      <c r="A526" s="4"/>
    </row>
    <row r="527" spans="1:1" x14ac:dyDescent="0.25">
      <c r="A527" s="4"/>
    </row>
    <row r="528" spans="1:1" x14ac:dyDescent="0.25">
      <c r="A528" s="4"/>
    </row>
    <row r="529" spans="1:1" x14ac:dyDescent="0.25">
      <c r="A529" s="4"/>
    </row>
    <row r="530" spans="1:1" x14ac:dyDescent="0.25">
      <c r="A530" s="4"/>
    </row>
    <row r="531" spans="1:1" x14ac:dyDescent="0.25">
      <c r="A531" s="4"/>
    </row>
    <row r="532" spans="1:1" x14ac:dyDescent="0.25">
      <c r="A532" s="4"/>
    </row>
    <row r="533" spans="1:1" x14ac:dyDescent="0.25">
      <c r="A533" s="4"/>
    </row>
    <row r="534" spans="1:1" x14ac:dyDescent="0.25">
      <c r="A534" s="4"/>
    </row>
    <row r="535" spans="1:1" x14ac:dyDescent="0.25">
      <c r="A535" s="4"/>
    </row>
    <row r="536" spans="1:1" x14ac:dyDescent="0.25">
      <c r="A536" s="4"/>
    </row>
    <row r="537" spans="1:1" x14ac:dyDescent="0.25">
      <c r="A537" s="4"/>
    </row>
    <row r="538" spans="1:1" x14ac:dyDescent="0.25">
      <c r="A538" s="4"/>
    </row>
    <row r="539" spans="1:1" x14ac:dyDescent="0.25">
      <c r="A539" s="4"/>
    </row>
    <row r="540" spans="1:1" x14ac:dyDescent="0.25">
      <c r="A540" s="4"/>
    </row>
    <row r="541" spans="1:1" x14ac:dyDescent="0.25">
      <c r="A541" s="4"/>
    </row>
    <row r="542" spans="1:1" x14ac:dyDescent="0.25">
      <c r="A542" s="4"/>
    </row>
    <row r="543" spans="1:1" x14ac:dyDescent="0.25">
      <c r="A543" s="4"/>
    </row>
    <row r="544" spans="1:1" x14ac:dyDescent="0.25">
      <c r="A544" s="4"/>
    </row>
    <row r="545" spans="1:1" x14ac:dyDescent="0.25">
      <c r="A545" s="4"/>
    </row>
    <row r="546" spans="1:1" x14ac:dyDescent="0.25">
      <c r="A546" s="4"/>
    </row>
    <row r="547" spans="1:1" x14ac:dyDescent="0.25">
      <c r="A547" s="4"/>
    </row>
    <row r="548" spans="1:1" x14ac:dyDescent="0.25">
      <c r="A548" s="4"/>
    </row>
    <row r="549" spans="1:1" x14ac:dyDescent="0.25">
      <c r="A549" s="4"/>
    </row>
    <row r="550" spans="1:1" x14ac:dyDescent="0.25">
      <c r="A550" s="4"/>
    </row>
    <row r="551" spans="1:1" x14ac:dyDescent="0.25">
      <c r="A551" s="4"/>
    </row>
    <row r="552" spans="1:1" x14ac:dyDescent="0.25">
      <c r="A552" s="4"/>
    </row>
    <row r="553" spans="1:1" x14ac:dyDescent="0.25">
      <c r="A553" s="4"/>
    </row>
    <row r="554" spans="1:1" x14ac:dyDescent="0.25">
      <c r="A554" s="4"/>
    </row>
    <row r="555" spans="1:1" x14ac:dyDescent="0.25">
      <c r="A555" s="4"/>
    </row>
    <row r="556" spans="1:1" x14ac:dyDescent="0.25">
      <c r="A556" s="4"/>
    </row>
    <row r="557" spans="1:1" x14ac:dyDescent="0.25">
      <c r="A557" s="4"/>
    </row>
    <row r="558" spans="1:1" x14ac:dyDescent="0.25">
      <c r="A558" s="4"/>
    </row>
    <row r="559" spans="1:1" x14ac:dyDescent="0.25">
      <c r="A559" s="4"/>
    </row>
    <row r="560" spans="1:1" x14ac:dyDescent="0.25">
      <c r="A560" s="4"/>
    </row>
    <row r="561" spans="1:1" x14ac:dyDescent="0.25">
      <c r="A561" s="4"/>
    </row>
    <row r="562" spans="1:1" x14ac:dyDescent="0.25">
      <c r="A562" s="4"/>
    </row>
    <row r="563" spans="1:1" x14ac:dyDescent="0.25">
      <c r="A563" s="4"/>
    </row>
    <row r="564" spans="1:1" x14ac:dyDescent="0.25">
      <c r="A564" s="4"/>
    </row>
    <row r="565" spans="1:1" x14ac:dyDescent="0.25">
      <c r="A565" s="4"/>
    </row>
    <row r="566" spans="1:1" x14ac:dyDescent="0.25">
      <c r="A566" s="4"/>
    </row>
    <row r="567" spans="1:1" x14ac:dyDescent="0.25">
      <c r="A567" s="4"/>
    </row>
    <row r="568" spans="1:1" x14ac:dyDescent="0.25">
      <c r="A568" s="4"/>
    </row>
    <row r="569" spans="1:1" x14ac:dyDescent="0.25">
      <c r="A569" s="4"/>
    </row>
    <row r="570" spans="1:1" x14ac:dyDescent="0.25">
      <c r="A570" s="4"/>
    </row>
    <row r="571" spans="1:1" x14ac:dyDescent="0.25">
      <c r="A571" s="4"/>
    </row>
    <row r="572" spans="1:1" x14ac:dyDescent="0.25">
      <c r="A572" s="4"/>
    </row>
    <row r="573" spans="1:1" x14ac:dyDescent="0.25">
      <c r="A573" s="4"/>
    </row>
  </sheetData>
  <mergeCells count="7">
    <mergeCell ref="D6:D7"/>
    <mergeCell ref="B1:D1"/>
    <mergeCell ref="B2:D2"/>
    <mergeCell ref="B3:D3"/>
    <mergeCell ref="B4:D4"/>
    <mergeCell ref="B6:B7"/>
    <mergeCell ref="C6:C7"/>
  </mergeCells>
  <printOptions horizontalCentered="1"/>
  <pageMargins left="0.19685039370078741" right="0.19685039370078741" top="0.35433070866141736" bottom="0.35433070866141736" header="0.31496062992125984" footer="0.31496062992125984"/>
  <pageSetup paperSize="122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EAID  </vt:lpstr>
      <vt:lpstr>'EAID  '!Área_de_impresión</vt:lpstr>
      <vt:lpstr>'EAID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Araceli Banderas Medrano</dc:creator>
  <cp:lastModifiedBy>Suelem Janeth González Rodríguez</cp:lastModifiedBy>
  <dcterms:created xsi:type="dcterms:W3CDTF">2026-02-04T17:32:38Z</dcterms:created>
  <dcterms:modified xsi:type="dcterms:W3CDTF">2026-02-12T17:09:08Z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II.1C 2 DETALLE INGRESO DEVENGADO.xlsx</vt:lpwstr>
  </property>
</Properties>
</file>